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Template 3 Recipe Analysis" sheetId="7" r:id="rId1"/>
  </sheets>
  <definedNames>
    <definedName name="_xlnm.Print_Area" localSheetId="0">'Template 3 Recipe Analysis'!$A$1:$S$37</definedName>
  </definedNames>
  <calcPr calcId="145621"/>
</workbook>
</file>

<file path=xl/calcChain.xml><?xml version="1.0" encoding="utf-8"?>
<calcChain xmlns="http://schemas.openxmlformats.org/spreadsheetml/2006/main">
  <c r="B36" i="7" l="1"/>
  <c r="L11" i="7" l="1"/>
  <c r="L22" i="7"/>
  <c r="L21" i="7"/>
  <c r="L20" i="7"/>
  <c r="L19" i="7"/>
  <c r="L18" i="7"/>
  <c r="L17" i="7"/>
  <c r="L16" i="7"/>
  <c r="L15" i="7"/>
  <c r="L14" i="7"/>
  <c r="L13" i="7"/>
  <c r="L12" i="7"/>
  <c r="L10" i="7"/>
  <c r="L9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L8" i="7"/>
  <c r="N8" i="7"/>
  <c r="L25" i="7"/>
  <c r="L23" i="7" l="1"/>
  <c r="L39" i="7" s="1"/>
  <c r="N9" i="7"/>
  <c r="S9" i="7"/>
  <c r="K25" i="7" l="1"/>
  <c r="AD37" i="7" l="1"/>
  <c r="S25" i="7"/>
  <c r="W22" i="7"/>
  <c r="V22" i="7"/>
  <c r="U22" i="7"/>
  <c r="S22" i="7"/>
  <c r="R22" i="7"/>
  <c r="N22" i="7"/>
  <c r="W21" i="7"/>
  <c r="R21" i="7" s="1"/>
  <c r="V21" i="7"/>
  <c r="U21" i="7"/>
  <c r="S21" i="7"/>
  <c r="N21" i="7"/>
  <c r="W20" i="7"/>
  <c r="V20" i="7"/>
  <c r="U20" i="7"/>
  <c r="S20" i="7"/>
  <c r="R20" i="7"/>
  <c r="N20" i="7"/>
  <c r="W19" i="7"/>
  <c r="R19" i="7" s="1"/>
  <c r="V19" i="7"/>
  <c r="U19" i="7"/>
  <c r="S19" i="7"/>
  <c r="N19" i="7"/>
  <c r="W18" i="7"/>
  <c r="R18" i="7" s="1"/>
  <c r="V18" i="7"/>
  <c r="U18" i="7"/>
  <c r="S18" i="7"/>
  <c r="N18" i="7"/>
  <c r="W17" i="7"/>
  <c r="R17" i="7" s="1"/>
  <c r="V17" i="7"/>
  <c r="U17" i="7"/>
  <c r="S17" i="7"/>
  <c r="N17" i="7"/>
  <c r="W16" i="7"/>
  <c r="R16" i="7" s="1"/>
  <c r="V16" i="7"/>
  <c r="U16" i="7"/>
  <c r="S16" i="7"/>
  <c r="N16" i="7"/>
  <c r="W15" i="7"/>
  <c r="V15" i="7"/>
  <c r="U15" i="7"/>
  <c r="S15" i="7"/>
  <c r="R15" i="7"/>
  <c r="N15" i="7"/>
  <c r="W14" i="7"/>
  <c r="R14" i="7" s="1"/>
  <c r="S14" i="7" s="1"/>
  <c r="V14" i="7"/>
  <c r="U14" i="7"/>
  <c r="N14" i="7"/>
  <c r="W13" i="7"/>
  <c r="V13" i="7"/>
  <c r="U13" i="7"/>
  <c r="S13" i="7"/>
  <c r="R13" i="7"/>
  <c r="N13" i="7"/>
  <c r="W12" i="7"/>
  <c r="R12" i="7" s="1"/>
  <c r="S12" i="7" s="1"/>
  <c r="V12" i="7"/>
  <c r="U12" i="7"/>
  <c r="N12" i="7"/>
  <c r="W11" i="7"/>
  <c r="S11" i="7" s="1"/>
  <c r="V11" i="7"/>
  <c r="U11" i="7"/>
  <c r="R11" i="7" s="1"/>
  <c r="N11" i="7"/>
  <c r="W10" i="7"/>
  <c r="R10" i="7" s="1"/>
  <c r="S10" i="7" s="1"/>
  <c r="V10" i="7"/>
  <c r="U10" i="7"/>
  <c r="N10" i="7"/>
  <c r="W9" i="7"/>
  <c r="R9" i="7" s="1"/>
  <c r="V9" i="7"/>
  <c r="U9" i="7"/>
  <c r="W8" i="7"/>
  <c r="V8" i="7"/>
  <c r="U8" i="7"/>
  <c r="S8" i="7"/>
  <c r="N23" i="7" l="1"/>
  <c r="K23" i="7"/>
  <c r="K39" i="7" s="1"/>
  <c r="R8" i="7"/>
  <c r="S23" i="7"/>
  <c r="S39" i="7" s="1"/>
  <c r="AA37" i="7"/>
  <c r="AB37" i="7"/>
  <c r="N25" i="7"/>
  <c r="AE37" i="7"/>
  <c r="Y37" i="7"/>
  <c r="AC37" i="7"/>
  <c r="Z37" i="7"/>
  <c r="L40" i="7" l="1"/>
  <c r="L35" i="7" s="1"/>
  <c r="N39" i="7"/>
  <c r="N40" i="7" s="1"/>
  <c r="N35" i="7" s="1"/>
  <c r="K40" i="7"/>
  <c r="K35" i="7" s="1"/>
  <c r="S40" i="7"/>
  <c r="S35" i="7" s="1"/>
</calcChain>
</file>

<file path=xl/comments1.xml><?xml version="1.0" encoding="utf-8"?>
<comments xmlns="http://schemas.openxmlformats.org/spreadsheetml/2006/main">
  <authors>
    <author>EKawato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>EKawato:</t>
        </r>
        <r>
          <rPr>
            <sz val="9"/>
            <color indexed="81"/>
            <rFont val="Tahoma"/>
            <family val="2"/>
          </rPr>
          <t xml:space="preserve">
Servings for M/MA needs to be in ounce equivalents</t>
        </r>
      </text>
    </comment>
    <comment ref="AG16" authorId="0">
      <text>
        <r>
          <rPr>
            <b/>
            <sz val="9"/>
            <color indexed="81"/>
            <rFont val="Tahoma"/>
            <family val="2"/>
          </rPr>
          <t>EKawato:</t>
        </r>
        <r>
          <rPr>
            <sz val="9"/>
            <color indexed="81"/>
            <rFont val="Tahoma"/>
            <family val="2"/>
          </rPr>
          <t xml:space="preserve">
Flaked/rounds</t>
        </r>
      </text>
    </comment>
    <comment ref="AH16" authorId="0">
      <text>
        <r>
          <rPr>
            <b/>
            <sz val="9"/>
            <color indexed="81"/>
            <rFont val="Tahoma"/>
            <family val="2"/>
          </rPr>
          <t>EKawato:</t>
        </r>
        <r>
          <rPr>
            <sz val="9"/>
            <color indexed="81"/>
            <rFont val="Tahoma"/>
            <family val="2"/>
          </rPr>
          <t xml:space="preserve">
Puffed</t>
        </r>
      </text>
    </comment>
    <comment ref="AI16" authorId="0">
      <text>
        <r>
          <rPr>
            <b/>
            <sz val="9"/>
            <color indexed="81"/>
            <rFont val="Tahoma"/>
            <family val="2"/>
          </rPr>
          <t>EKawato:</t>
        </r>
        <r>
          <rPr>
            <sz val="9"/>
            <color indexed="81"/>
            <rFont val="Tahoma"/>
            <family val="2"/>
          </rPr>
          <t xml:space="preserve">
Granola</t>
        </r>
      </text>
    </comment>
  </commentList>
</comments>
</file>

<file path=xl/sharedStrings.xml><?xml version="1.0" encoding="utf-8"?>
<sst xmlns="http://schemas.openxmlformats.org/spreadsheetml/2006/main" count="108" uniqueCount="87">
  <si>
    <t>Recipe Name:</t>
  </si>
  <si>
    <t>Ingredients
(1)</t>
  </si>
  <si>
    <t>Notes:</t>
  </si>
  <si>
    <t>• oz to lb conversion chart is on page I-36</t>
  </si>
  <si>
    <t>Totals</t>
  </si>
  <si>
    <t>Portions per Recipe</t>
  </si>
  <si>
    <t>Calculations</t>
  </si>
  <si>
    <t>oz</t>
  </si>
  <si>
    <t>cup(s)</t>
  </si>
  <si>
    <t>Contributes</t>
  </si>
  <si>
    <t xml:space="preserve">The Recipe provides </t>
  </si>
  <si>
    <t>round down to nearest 1/4</t>
  </si>
  <si>
    <t>round down to nearest 
1/8</t>
  </si>
  <si>
    <t>B</t>
  </si>
  <si>
    <t>A</t>
  </si>
  <si>
    <t>C</t>
  </si>
  <si>
    <t>D</t>
  </si>
  <si>
    <t>E</t>
  </si>
  <si>
    <t>F</t>
  </si>
  <si>
    <t>G</t>
  </si>
  <si>
    <t>H</t>
  </si>
  <si>
    <t>I</t>
  </si>
  <si>
    <t>gm</t>
  </si>
  <si>
    <t>cup</t>
  </si>
  <si>
    <t>New Chart (oz eq)</t>
  </si>
  <si>
    <t xml:space="preserve">Group </t>
  </si>
  <si>
    <t>Unit</t>
  </si>
  <si>
    <t>cup, flakes</t>
  </si>
  <si>
    <t>cup, puffs</t>
  </si>
  <si>
    <t>cup, granola</t>
  </si>
  <si>
    <t>flakes</t>
  </si>
  <si>
    <t>puffs</t>
  </si>
  <si>
    <t>granola</t>
  </si>
  <si>
    <t>Dropdown values for column "unit"</t>
  </si>
  <si>
    <t>(2)</t>
  </si>
  <si>
    <t>(3)</t>
  </si>
  <si>
    <t>(4)</t>
  </si>
  <si>
    <t>(5)</t>
  </si>
  <si>
    <t>(7)</t>
  </si>
  <si>
    <t>Quantity of Ingredient As Purchased (number of purchase units)</t>
  </si>
  <si>
    <t>Purchase Unit</t>
  </si>
  <si>
    <r>
      <t xml:space="preserve">Servings per Purchase Unit in </t>
    </r>
    <r>
      <rPr>
        <i/>
        <sz val="11"/>
        <color theme="1"/>
        <rFont val="Calibri"/>
        <family val="2"/>
        <scheme val="minor"/>
      </rPr>
      <t>Food Buying Guide</t>
    </r>
  </si>
  <si>
    <t>(2) X (4)</t>
  </si>
  <si>
    <t>7a</t>
  </si>
  <si>
    <t>7b</t>
  </si>
  <si>
    <t>7c</t>
  </si>
  <si>
    <t>( 1/4 c servings)</t>
  </si>
  <si>
    <t>servings</t>
  </si>
  <si>
    <t>servings.</t>
  </si>
  <si>
    <t>total ÷ by 4 (to get units in cups), then ÷ by # servings</t>
  </si>
  <si>
    <t>Servings per Recipe:</t>
  </si>
  <si>
    <t>Each Serving</t>
  </si>
  <si>
    <t xml:space="preserve">Template 3: Recipe Analysis </t>
  </si>
  <si>
    <t>Meat / Meal Alternate</t>
  </si>
  <si>
    <t>Grain</t>
  </si>
  <si>
    <t>Meat / 
Meat Alternates (ounces)</t>
  </si>
  <si>
    <t>Meat / Meat Alternates</t>
  </si>
  <si>
    <t>Grains</t>
  </si>
  <si>
    <t>Grains (servings)</t>
  </si>
  <si>
    <t>Grain equivalent</t>
  </si>
  <si>
    <t>• grains in portions of a cup: convert all needed servings into the same</t>
  </si>
  <si>
    <t xml:space="preserve">• grains: use the yield data provided for 1 oz eq grains </t>
  </si>
  <si>
    <t>oz eq</t>
  </si>
  <si>
    <t>Vegetable</t>
  </si>
  <si>
    <t>Fruit</t>
  </si>
  <si>
    <t>(6a)</t>
  </si>
  <si>
    <t>(6b)</t>
  </si>
  <si>
    <t>Vegetables</t>
  </si>
  <si>
    <t>Fruits</t>
  </si>
  <si>
    <t>meat</t>
  </si>
  <si>
    <t>x</t>
  </si>
  <si>
    <t>lb</t>
  </si>
  <si>
    <t>vegetable</t>
  </si>
  <si>
    <t>fruit</t>
  </si>
  <si>
    <t>ea</t>
  </si>
  <si>
    <t>Vegetables
(1/4 cup)</t>
  </si>
  <si>
    <t>Fruits 
(1/4 cup)</t>
  </si>
  <si>
    <t>grain, 1.5 oz ea</t>
  </si>
  <si>
    <r>
      <t xml:space="preserve">total </t>
    </r>
    <r>
      <rPr>
        <sz val="16"/>
        <color rgb="FFFF0000"/>
        <rFont val="Calibri"/>
        <family val="2"/>
      </rPr>
      <t>÷ by # servings</t>
    </r>
  </si>
  <si>
    <r>
      <t xml:space="preserve">total </t>
    </r>
    <r>
      <rPr>
        <sz val="16"/>
        <color theme="2" tint="-0.749992370372631"/>
        <rFont val="Calibri"/>
        <family val="2"/>
      </rPr>
      <t>÷ by # servings</t>
    </r>
  </si>
  <si>
    <t xml:space="preserve">• remember to convert ready-to-use products to their “as purchased”  </t>
  </si>
  <si>
    <t>amount (see examples in Method 1, pages I-51 through I-59)</t>
  </si>
  <si>
    <t xml:space="preserve">• the values for Columns 5, 6, &amp; 7 are found by multiplying the value in </t>
  </si>
  <si>
    <t xml:space="preserve">   Column 2 by the value in Column 4.</t>
  </si>
  <si>
    <t xml:space="preserve">• remember to divide the total 1/4 cup servings of vegetables/fruits by </t>
  </si>
  <si>
    <t>4 to get the cups of fruit.</t>
  </si>
  <si>
    <t xml:space="preserve">  serving of a cup and use the corresponding yield data for same size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</si>
</sst>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?/4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theme="2" tint="-0.499984740745262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2" tint="-0.749992370372631"/>
      <name val="Calibri"/>
      <family val="2"/>
      <scheme val="minor"/>
    </font>
    <font>
      <sz val="16"/>
      <color rgb="FFFF0000"/>
      <name val="Calibri"/>
      <family val="2"/>
    </font>
    <font>
      <sz val="16"/>
      <color theme="2" tint="-0.749992370372631"/>
      <name val="Calibri"/>
      <family val="2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top" wrapText="1"/>
    </xf>
    <xf numFmtId="12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2" fontId="0" fillId="0" borderId="1" xfId="0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14" xfId="0" applyFont="1" applyBorder="1"/>
    <xf numFmtId="0" fontId="0" fillId="0" borderId="9" xfId="0" applyFont="1" applyBorder="1" applyAlignment="1">
      <alignment horizontal="center"/>
    </xf>
    <xf numFmtId="0" fontId="0" fillId="0" borderId="7" xfId="0" applyFont="1" applyBorder="1"/>
    <xf numFmtId="0" fontId="2" fillId="0" borderId="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5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12" fontId="8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9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12" fontId="8" fillId="0" borderId="0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textRotation="90" wrapText="1"/>
    </xf>
    <xf numFmtId="49" fontId="17" fillId="0" borderId="12" xfId="0" applyNumberFormat="1" applyFont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top" shrinkToFit="1"/>
    </xf>
    <xf numFmtId="0" fontId="13" fillId="3" borderId="20" xfId="0" applyFont="1" applyFill="1" applyBorder="1" applyAlignment="1">
      <alignment horizontal="center" vertical="top"/>
    </xf>
    <xf numFmtId="0" fontId="14" fillId="3" borderId="20" xfId="0" applyFont="1" applyFill="1" applyBorder="1" applyAlignment="1">
      <alignment horizontal="center" vertical="top"/>
    </xf>
    <xf numFmtId="0" fontId="12" fillId="3" borderId="21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13" fillId="3" borderId="23" xfId="0" applyFont="1" applyFill="1" applyBorder="1" applyAlignment="1">
      <alignment horizontal="center" vertical="top"/>
    </xf>
    <xf numFmtId="0" fontId="14" fillId="3" borderId="23" xfId="0" applyFont="1" applyFill="1" applyBorder="1" applyAlignment="1">
      <alignment horizontal="center" vertical="top"/>
    </xf>
    <xf numFmtId="0" fontId="12" fillId="3" borderId="24" xfId="0" applyFont="1" applyFill="1" applyBorder="1" applyAlignment="1">
      <alignment horizontal="center" vertical="top"/>
    </xf>
    <xf numFmtId="0" fontId="12" fillId="3" borderId="22" xfId="0" applyFont="1" applyFill="1" applyBorder="1" applyAlignment="1">
      <alignment horizontal="center" vertical="top"/>
    </xf>
    <xf numFmtId="0" fontId="15" fillId="0" borderId="9" xfId="0" applyFont="1" applyBorder="1" applyAlignment="1">
      <alignment horizont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6" fillId="3" borderId="20" xfId="0" applyFont="1" applyFill="1" applyBorder="1" applyAlignment="1">
      <alignment horizontal="center" vertical="top"/>
    </xf>
    <xf numFmtId="0" fontId="16" fillId="3" borderId="23" xfId="0" applyFont="1" applyFill="1" applyBorder="1" applyAlignment="1">
      <alignment horizontal="center" vertical="top"/>
    </xf>
    <xf numFmtId="0" fontId="12" fillId="3" borderId="28" xfId="0" applyFont="1" applyFill="1" applyBorder="1" applyAlignment="1">
      <alignment horizontal="center" vertical="top"/>
    </xf>
    <xf numFmtId="0" fontId="12" fillId="3" borderId="29" xfId="0" applyFont="1" applyFill="1" applyBorder="1" applyAlignment="1">
      <alignment horizontal="center" vertical="top"/>
    </xf>
    <xf numFmtId="0" fontId="10" fillId="0" borderId="30" xfId="0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top"/>
    </xf>
    <xf numFmtId="0" fontId="17" fillId="0" borderId="9" xfId="0" applyFont="1" applyBorder="1" applyAlignment="1">
      <alignment horizontal="center" textRotation="90" wrapText="1"/>
    </xf>
    <xf numFmtId="49" fontId="17" fillId="0" borderId="7" xfId="0" applyNumberFormat="1" applyFont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top"/>
    </xf>
    <xf numFmtId="49" fontId="17" fillId="0" borderId="51" xfId="0" applyNumberFormat="1" applyFont="1" applyBorder="1" applyAlignment="1">
      <alignment vertical="center" wrapText="1"/>
    </xf>
    <xf numFmtId="49" fontId="17" fillId="0" borderId="15" xfId="0" applyNumberFormat="1" applyFont="1" applyBorder="1" applyAlignment="1">
      <alignment vertical="center" wrapText="1"/>
    </xf>
    <xf numFmtId="0" fontId="17" fillId="0" borderId="8" xfId="0" applyFont="1" applyBorder="1" applyAlignment="1">
      <alignment horizontal="center" textRotation="90" wrapText="1"/>
    </xf>
    <xf numFmtId="49" fontId="17" fillId="0" borderId="6" xfId="0" applyNumberFormat="1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top"/>
    </xf>
    <xf numFmtId="0" fontId="17" fillId="0" borderId="30" xfId="0" applyFont="1" applyBorder="1" applyAlignment="1">
      <alignment horizontal="center" wrapText="1"/>
    </xf>
    <xf numFmtId="49" fontId="17" fillId="0" borderId="52" xfId="0" applyNumberFormat="1" applyFont="1" applyBorder="1" applyAlignment="1">
      <alignment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top"/>
    </xf>
    <xf numFmtId="12" fontId="12" fillId="3" borderId="21" xfId="0" applyNumberFormat="1" applyFont="1" applyFill="1" applyBorder="1" applyAlignment="1">
      <alignment horizontal="center" vertical="top"/>
    </xf>
    <xf numFmtId="12" fontId="12" fillId="3" borderId="24" xfId="0" applyNumberFormat="1" applyFont="1" applyFill="1" applyBorder="1" applyAlignment="1">
      <alignment horizontal="center" vertical="top"/>
    </xf>
    <xf numFmtId="164" fontId="0" fillId="0" borderId="0" xfId="0" applyNumberFormat="1" applyFont="1"/>
    <xf numFmtId="0" fontId="7" fillId="3" borderId="21" xfId="0" applyFont="1" applyFill="1" applyBorder="1" applyAlignment="1">
      <alignment horizontal="center"/>
    </xf>
    <xf numFmtId="0" fontId="7" fillId="3" borderId="19" xfId="0" applyFont="1" applyFill="1" applyBorder="1" applyAlignment="1"/>
    <xf numFmtId="0" fontId="12" fillId="0" borderId="14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vertical="center"/>
    </xf>
    <xf numFmtId="0" fontId="24" fillId="0" borderId="5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left"/>
    </xf>
    <xf numFmtId="0" fontId="7" fillId="3" borderId="28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8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9" xfId="0" applyFont="1" applyBorder="1" applyAlignment="1">
      <alignment horizontal="center" textRotation="90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49" fontId="11" fillId="0" borderId="39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top"/>
    </xf>
    <xf numFmtId="0" fontId="12" fillId="3" borderId="14" xfId="0" applyFont="1" applyFill="1" applyBorder="1" applyAlignment="1">
      <alignment horizontal="right"/>
    </xf>
    <xf numFmtId="0" fontId="12" fillId="3" borderId="14" xfId="0" applyFont="1" applyFill="1" applyBorder="1"/>
    <xf numFmtId="0" fontId="7" fillId="3" borderId="19" xfId="0" applyFont="1" applyFill="1" applyBorder="1" applyAlignment="1"/>
    <xf numFmtId="0" fontId="7" fillId="3" borderId="20" xfId="0" applyFont="1" applyFill="1" applyBorder="1" applyAlignment="1"/>
    <xf numFmtId="0" fontId="8" fillId="0" borderId="45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 vertical="top"/>
    </xf>
    <xf numFmtId="0" fontId="0" fillId="0" borderId="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12" fillId="3" borderId="19" xfId="0" applyFont="1" applyFill="1" applyBorder="1" applyAlignment="1">
      <alignment vertical="top"/>
    </xf>
    <xf numFmtId="0" fontId="12" fillId="3" borderId="20" xfId="0" applyFont="1" applyFill="1" applyBorder="1" applyAlignment="1">
      <alignment vertical="top"/>
    </xf>
    <xf numFmtId="0" fontId="23" fillId="0" borderId="6" xfId="0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0" fontId="23" fillId="0" borderId="7" xfId="0" applyFont="1" applyBorder="1" applyAlignment="1">
      <alignment horizontal="left" inden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3" borderId="19" xfId="0" applyFont="1" applyFill="1" applyBorder="1" applyAlignment="1">
      <alignment vertical="top"/>
    </xf>
    <xf numFmtId="0" fontId="7" fillId="3" borderId="20" xfId="0" applyFont="1" applyFill="1" applyBorder="1" applyAlignment="1">
      <alignment vertical="top"/>
    </xf>
    <xf numFmtId="0" fontId="21" fillId="0" borderId="0" xfId="2" applyFont="1" applyAlignment="1"/>
    <xf numFmtId="0" fontId="22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2" fillId="3" borderId="22" xfId="0" applyFont="1" applyFill="1" applyBorder="1" applyAlignment="1">
      <alignment vertical="top"/>
    </xf>
    <xf numFmtId="0" fontId="12" fillId="3" borderId="23" xfId="0" applyFont="1" applyFill="1" applyBorder="1" applyAlignment="1">
      <alignment vertical="top"/>
    </xf>
    <xf numFmtId="0" fontId="25" fillId="3" borderId="16" xfId="0" applyFont="1" applyFill="1" applyBorder="1" applyAlignment="1"/>
    <xf numFmtId="0" fontId="25" fillId="3" borderId="17" xfId="0" applyFont="1" applyFill="1" applyBorder="1" applyAlignment="1"/>
    <xf numFmtId="0" fontId="26" fillId="3" borderId="17" xfId="0" applyFont="1" applyFill="1" applyBorder="1" applyAlignment="1">
      <alignment horizontal="center" vertical="top"/>
    </xf>
    <xf numFmtId="0" fontId="27" fillId="3" borderId="17" xfId="0" applyFont="1" applyFill="1" applyBorder="1" applyAlignment="1">
      <alignment horizontal="center" vertical="top"/>
    </xf>
    <xf numFmtId="0" fontId="28" fillId="3" borderId="17" xfId="0" applyFont="1" applyFill="1" applyBorder="1" applyAlignment="1">
      <alignment horizontal="center" vertical="top"/>
    </xf>
    <xf numFmtId="0" fontId="25" fillId="3" borderId="18" xfId="0" applyFont="1" applyFill="1" applyBorder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5" fillId="3" borderId="53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 vertical="top"/>
    </xf>
    <xf numFmtId="0" fontId="27" fillId="0" borderId="43" xfId="0" applyFont="1" applyFill="1" applyBorder="1" applyAlignment="1">
      <alignment horizontal="center" vertical="top"/>
    </xf>
    <xf numFmtId="0" fontId="27" fillId="0" borderId="44" xfId="0" applyFont="1" applyFill="1" applyBorder="1" applyAlignment="1">
      <alignment horizontal="center" vertical="top"/>
    </xf>
    <xf numFmtId="0" fontId="29" fillId="0" borderId="43" xfId="0" applyFont="1" applyFill="1" applyBorder="1" applyAlignment="1">
      <alignment horizontal="center" vertical="top"/>
    </xf>
    <xf numFmtId="0" fontId="29" fillId="0" borderId="44" xfId="0" applyFont="1" applyFill="1" applyBorder="1" applyAlignment="1">
      <alignment horizontal="center" vertical="top"/>
    </xf>
    <xf numFmtId="0" fontId="30" fillId="3" borderId="26" xfId="0" applyFont="1" applyFill="1" applyBorder="1" applyAlignment="1">
      <alignment horizontal="center" vertical="top"/>
    </xf>
    <xf numFmtId="0" fontId="30" fillId="3" borderId="25" xfId="0" applyFont="1" applyFill="1" applyBorder="1" applyAlignment="1">
      <alignment horizontal="center" vertical="top" shrinkToFit="1"/>
    </xf>
    <xf numFmtId="0" fontId="30" fillId="0" borderId="27" xfId="0" applyFont="1" applyFill="1" applyBorder="1" applyAlignment="1">
      <alignment horizontal="center" vertical="top"/>
    </xf>
    <xf numFmtId="0" fontId="30" fillId="0" borderId="33" xfId="0" applyFont="1" applyFill="1" applyBorder="1" applyAlignment="1">
      <alignment horizontal="center" vertical="top"/>
    </xf>
    <xf numFmtId="0" fontId="25" fillId="3" borderId="19" xfId="0" applyFont="1" applyFill="1" applyBorder="1" applyAlignment="1"/>
    <xf numFmtId="0" fontId="25" fillId="3" borderId="20" xfId="0" applyFont="1" applyFill="1" applyBorder="1" applyAlignment="1"/>
    <xf numFmtId="0" fontId="26" fillId="3" borderId="20" xfId="0" applyFont="1" applyFill="1" applyBorder="1" applyAlignment="1">
      <alignment horizontal="center" vertical="top"/>
    </xf>
    <xf numFmtId="0" fontId="27" fillId="3" borderId="20" xfId="0" applyFont="1" applyFill="1" applyBorder="1" applyAlignment="1">
      <alignment horizontal="center" vertical="top"/>
    </xf>
    <xf numFmtId="0" fontId="28" fillId="3" borderId="20" xfId="0" applyFont="1" applyFill="1" applyBorder="1" applyAlignment="1">
      <alignment horizontal="center" vertical="top"/>
    </xf>
    <xf numFmtId="0" fontId="25" fillId="3" borderId="21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 vertical="top"/>
    </xf>
    <xf numFmtId="0" fontId="29" fillId="0" borderId="45" xfId="0" applyFont="1" applyFill="1" applyBorder="1" applyAlignment="1">
      <alignment horizontal="center" vertical="top"/>
    </xf>
    <xf numFmtId="0" fontId="29" fillId="0" borderId="46" xfId="0" applyFont="1" applyFill="1" applyBorder="1" applyAlignment="1">
      <alignment horizontal="center" vertical="top"/>
    </xf>
    <xf numFmtId="0" fontId="30" fillId="0" borderId="34" xfId="0" applyFont="1" applyFill="1" applyBorder="1" applyAlignment="1">
      <alignment horizontal="center" vertical="top"/>
    </xf>
    <xf numFmtId="0" fontId="26" fillId="0" borderId="3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12" fontId="26" fillId="0" borderId="35" xfId="0" applyNumberFormat="1" applyFont="1" applyBorder="1" applyAlignment="1">
      <alignment horizontal="center" wrapText="1"/>
    </xf>
    <xf numFmtId="12" fontId="27" fillId="0" borderId="47" xfId="0" applyNumberFormat="1" applyFont="1" applyBorder="1" applyAlignment="1">
      <alignment horizontal="center" wrapText="1"/>
    </xf>
    <xf numFmtId="12" fontId="27" fillId="0" borderId="48" xfId="0" applyNumberFormat="1" applyFont="1" applyBorder="1" applyAlignment="1">
      <alignment horizontal="center" wrapText="1"/>
    </xf>
    <xf numFmtId="12" fontId="29" fillId="0" borderId="47" xfId="0" applyNumberFormat="1" applyFont="1" applyBorder="1" applyAlignment="1">
      <alignment horizontal="center" wrapText="1"/>
    </xf>
    <xf numFmtId="12" fontId="29" fillId="0" borderId="48" xfId="0" applyNumberFormat="1" applyFont="1" applyBorder="1" applyAlignment="1">
      <alignment horizontal="center" wrapText="1"/>
    </xf>
    <xf numFmtId="12" fontId="30" fillId="0" borderId="0" xfId="0" applyNumberFormat="1" applyFont="1" applyBorder="1" applyAlignment="1">
      <alignment horizontal="center" wrapText="1"/>
    </xf>
    <xf numFmtId="12" fontId="30" fillId="0" borderId="4" xfId="0" applyNumberFormat="1" applyFont="1" applyBorder="1" applyAlignment="1">
      <alignment horizontal="center" wrapText="1"/>
    </xf>
    <xf numFmtId="12" fontId="30" fillId="0" borderId="35" xfId="0" applyNumberFormat="1" applyFont="1" applyBorder="1" applyAlignment="1">
      <alignment horizontal="center" wrapText="1"/>
    </xf>
    <xf numFmtId="0" fontId="26" fillId="0" borderId="35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 vertical="top" wrapText="1"/>
    </xf>
    <xf numFmtId="0" fontId="27" fillId="0" borderId="49" xfId="0" applyFont="1" applyBorder="1" applyAlignment="1">
      <alignment horizontal="center" vertical="top" wrapText="1"/>
    </xf>
    <xf numFmtId="0" fontId="27" fillId="0" borderId="50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9" fillId="0" borderId="50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36" xfId="0" applyFont="1" applyBorder="1" applyAlignment="1">
      <alignment horizontal="center" vertical="top" wrapText="1"/>
    </xf>
    <xf numFmtId="0" fontId="33" fillId="0" borderId="0" xfId="0" applyFont="1"/>
    <xf numFmtId="0" fontId="29" fillId="0" borderId="0" xfId="0" applyFont="1"/>
    <xf numFmtId="0" fontId="33" fillId="0" borderId="10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0" xfId="0" applyFont="1" applyAlignment="1">
      <alignment horizontal="center" vertical="top"/>
    </xf>
    <xf numFmtId="0" fontId="5" fillId="0" borderId="2" xfId="0" applyFont="1" applyBorder="1"/>
    <xf numFmtId="0" fontId="5" fillId="0" borderId="13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2" xfId="0" applyFont="1" applyBorder="1"/>
    <xf numFmtId="0" fontId="5" fillId="0" borderId="13" xfId="0" applyFont="1" applyBorder="1" applyAlignment="1">
      <alignment horizontal="right" vertical="center"/>
    </xf>
    <xf numFmtId="0" fontId="5" fillId="0" borderId="4" xfId="0" applyFont="1" applyBorder="1"/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/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4" fillId="0" borderId="4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 indent="5"/>
    </xf>
    <xf numFmtId="0" fontId="34" fillId="0" borderId="4" xfId="0" applyFont="1" applyBorder="1" applyAlignment="1">
      <alignment vertical="center" wrapText="1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showGridLines="0" tabSelected="1" zoomScale="70" zoomScaleNormal="70" zoomScaleSheetLayoutView="70" zoomScalePageLayoutView="80" workbookViewId="0">
      <selection activeCell="A2" sqref="A2:S41"/>
    </sheetView>
  </sheetViews>
  <sheetFormatPr defaultRowHeight="15" x14ac:dyDescent="0.25"/>
  <cols>
    <col min="1" max="1" width="30.7109375" style="2" customWidth="1"/>
    <col min="2" max="2" width="10.140625" style="2" customWidth="1"/>
    <col min="3" max="6" width="5.7109375" style="2" customWidth="1"/>
    <col min="7" max="7" width="17.140625" style="2" customWidth="1"/>
    <col min="8" max="8" width="12.7109375" style="2" customWidth="1"/>
    <col min="9" max="10" width="8.28515625" style="2" customWidth="1"/>
    <col min="11" max="11" width="15.7109375" style="2" customWidth="1"/>
    <col min="12" max="13" width="8.85546875" style="2" customWidth="1"/>
    <col min="14" max="15" width="8.7109375" style="115" customWidth="1"/>
    <col min="16" max="16" width="5.7109375" style="2" customWidth="1"/>
    <col min="17" max="17" width="8.85546875" style="2" customWidth="1"/>
    <col min="18" max="18" width="6.85546875" style="2" customWidth="1"/>
    <col min="19" max="19" width="11.42578125" style="2" customWidth="1"/>
    <col min="20" max="20" width="8.140625" style="2" customWidth="1"/>
    <col min="21" max="21" width="5.7109375" style="36" customWidth="1"/>
    <col min="22" max="22" width="5.7109375" style="5" customWidth="1"/>
    <col min="23" max="23" width="14.42578125" style="5" customWidth="1"/>
    <col min="24" max="24" width="8.7109375" style="3" customWidth="1"/>
    <col min="25" max="33" width="6.28515625" style="3" customWidth="1"/>
    <col min="34" max="35" width="6.28515625" style="2" customWidth="1"/>
    <col min="36" max="36" width="9.140625" style="2"/>
    <col min="37" max="37" width="13" style="2" customWidth="1"/>
    <col min="38" max="16384" width="9.140625" style="2"/>
  </cols>
  <sheetData>
    <row r="1" spans="1:37" s="18" customFormat="1" ht="18.75" x14ac:dyDescent="0.3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1:37" s="18" customFormat="1" ht="18.75" x14ac:dyDescent="0.3">
      <c r="N2" s="113"/>
      <c r="O2" s="113"/>
      <c r="U2" s="30"/>
      <c r="V2" s="29"/>
      <c r="W2" s="29"/>
      <c r="X2" s="3"/>
      <c r="Y2" s="3"/>
      <c r="Z2" s="3"/>
      <c r="AA2" s="3"/>
      <c r="AB2" s="3"/>
      <c r="AC2" s="3"/>
      <c r="AD2" s="3"/>
      <c r="AE2" s="3"/>
      <c r="AF2" s="3"/>
      <c r="AG2" s="3"/>
      <c r="AH2" s="2"/>
    </row>
    <row r="3" spans="1:37" ht="21.75" customHeight="1" x14ac:dyDescent="0.3">
      <c r="A3" s="19" t="s">
        <v>0</v>
      </c>
      <c r="B3" s="128"/>
      <c r="C3" s="128"/>
      <c r="D3" s="128"/>
      <c r="E3" s="128"/>
      <c r="F3" s="128"/>
      <c r="G3" s="128"/>
      <c r="H3" s="128"/>
      <c r="I3" s="128"/>
      <c r="J3" s="5"/>
      <c r="N3" s="114" t="s">
        <v>50</v>
      </c>
      <c r="O3" s="127">
        <v>10</v>
      </c>
      <c r="P3" s="127"/>
      <c r="Q3" s="103" t="s">
        <v>47</v>
      </c>
      <c r="R3" s="103"/>
      <c r="S3" s="104"/>
      <c r="T3" s="27"/>
      <c r="U3" s="31"/>
      <c r="V3" s="27"/>
      <c r="W3" s="27"/>
      <c r="X3" s="1"/>
    </row>
    <row r="4" spans="1:37" ht="15.75" thickBot="1" x14ac:dyDescent="0.3"/>
    <row r="5" spans="1:37" s="8" customFormat="1" ht="75" customHeight="1" x14ac:dyDescent="0.25">
      <c r="A5" s="52" t="s">
        <v>1</v>
      </c>
      <c r="B5" s="53"/>
      <c r="C5" s="57" t="s">
        <v>53</v>
      </c>
      <c r="D5" s="54" t="s">
        <v>63</v>
      </c>
      <c r="E5" s="116" t="s">
        <v>64</v>
      </c>
      <c r="F5" s="75" t="s">
        <v>54</v>
      </c>
      <c r="G5" s="14" t="s">
        <v>39</v>
      </c>
      <c r="H5" s="14" t="s">
        <v>40</v>
      </c>
      <c r="I5" s="133" t="s">
        <v>41</v>
      </c>
      <c r="J5" s="134"/>
      <c r="K5" s="82" t="s">
        <v>55</v>
      </c>
      <c r="L5" s="119" t="s">
        <v>75</v>
      </c>
      <c r="M5" s="120"/>
      <c r="N5" s="135" t="s">
        <v>76</v>
      </c>
      <c r="O5" s="136"/>
      <c r="P5" s="86" t="s">
        <v>25</v>
      </c>
      <c r="Q5" s="64" t="s">
        <v>26</v>
      </c>
      <c r="R5" s="91" t="s">
        <v>59</v>
      </c>
      <c r="S5" s="94" t="s">
        <v>58</v>
      </c>
      <c r="T5" s="4"/>
      <c r="X5" s="4"/>
    </row>
    <row r="6" spans="1:37" s="43" customFormat="1" ht="16.5" customHeight="1" x14ac:dyDescent="0.25">
      <c r="A6" s="48"/>
      <c r="B6" s="49"/>
      <c r="C6" s="58"/>
      <c r="D6" s="111"/>
      <c r="E6" s="55"/>
      <c r="F6" s="76"/>
      <c r="G6" s="42" t="s">
        <v>34</v>
      </c>
      <c r="H6" s="42" t="s">
        <v>35</v>
      </c>
      <c r="I6" s="137" t="s">
        <v>36</v>
      </c>
      <c r="J6" s="138"/>
      <c r="K6" s="83" t="s">
        <v>37</v>
      </c>
      <c r="L6" s="121" t="s">
        <v>65</v>
      </c>
      <c r="M6" s="122"/>
      <c r="N6" s="139" t="s">
        <v>66</v>
      </c>
      <c r="O6" s="140"/>
      <c r="P6" s="89"/>
      <c r="Q6" s="90"/>
      <c r="R6" s="90" t="s">
        <v>38</v>
      </c>
      <c r="S6" s="95"/>
      <c r="T6" s="4"/>
      <c r="U6" s="8"/>
      <c r="V6" s="8"/>
      <c r="W6" s="8"/>
      <c r="X6" s="26"/>
    </row>
    <row r="7" spans="1:37" s="43" customFormat="1" ht="16.5" customHeight="1" x14ac:dyDescent="0.25">
      <c r="A7" s="50"/>
      <c r="B7" s="51"/>
      <c r="C7" s="59"/>
      <c r="D7" s="112"/>
      <c r="E7" s="56"/>
      <c r="F7" s="77"/>
      <c r="G7" s="44"/>
      <c r="H7" s="44"/>
      <c r="I7" s="148"/>
      <c r="J7" s="149"/>
      <c r="K7" s="84" t="s">
        <v>42</v>
      </c>
      <c r="L7" s="123" t="s">
        <v>42</v>
      </c>
      <c r="M7" s="124"/>
      <c r="N7" s="150" t="s">
        <v>42</v>
      </c>
      <c r="O7" s="151"/>
      <c r="P7" s="87" t="s">
        <v>43</v>
      </c>
      <c r="Q7" s="65" t="s">
        <v>44</v>
      </c>
      <c r="R7" s="92" t="s">
        <v>45</v>
      </c>
      <c r="S7" s="96" t="s">
        <v>42</v>
      </c>
      <c r="T7" s="4"/>
      <c r="U7" s="41" t="s">
        <v>7</v>
      </c>
      <c r="V7" s="14" t="s">
        <v>22</v>
      </c>
      <c r="W7" s="14" t="s">
        <v>23</v>
      </c>
      <c r="X7" s="26"/>
    </row>
    <row r="8" spans="1:37" ht="21.75" customHeight="1" x14ac:dyDescent="0.35">
      <c r="A8" s="167" t="s">
        <v>69</v>
      </c>
      <c r="B8" s="168"/>
      <c r="C8" s="169" t="s">
        <v>70</v>
      </c>
      <c r="D8" s="169"/>
      <c r="E8" s="170"/>
      <c r="F8" s="171"/>
      <c r="G8" s="172">
        <v>5</v>
      </c>
      <c r="H8" s="172" t="s">
        <v>71</v>
      </c>
      <c r="I8" s="173">
        <v>5.5</v>
      </c>
      <c r="J8" s="174"/>
      <c r="K8" s="175">
        <f>IF(C8="x",$G8*$I8,"- - -")</f>
        <v>27.5</v>
      </c>
      <c r="L8" s="176" t="str">
        <f>IF(D8="x",$G8*$I8,"- - -")</f>
        <v>- - -</v>
      </c>
      <c r="M8" s="177"/>
      <c r="N8" s="178" t="str">
        <f>IF(E8="x",$G8*$I8,"- - -")</f>
        <v>- - -</v>
      </c>
      <c r="O8" s="179"/>
      <c r="P8" s="180"/>
      <c r="Q8" s="181"/>
      <c r="R8" s="182" t="str">
        <f>IF(Q8="oz",U8,IF(Q8="gm",V8,W8))</f>
        <v>- - -</v>
      </c>
      <c r="S8" s="183" t="str">
        <f t="shared" ref="S8:S22" si="0">IF(F8="x",ROUNDDOWN($G8*$I8/$R8,0),"- - -")</f>
        <v>- - -</v>
      </c>
      <c r="T8" s="60"/>
      <c r="U8" s="40" t="str">
        <f t="shared" ref="U8:U22" si="1">IF(ISBLANK($P8),"- - -",IF(P8="A",$Y$14,IF(P8="B",$Z$14,IF(P8="C",$AA$14,IF(P8="D",$AB$14,IF(P8="E",$AC$14,IF(P8="F",$AD$14,IF(P8="G",$AE$14,IF(P8="H",$AF$14,IF(P8="I",$AG$14,"recheck"))))))))))</f>
        <v>- - -</v>
      </c>
      <c r="V8" s="40" t="str">
        <f t="shared" ref="V8:V22" si="2">IF(ISBLANK($P8),"- - -",IF(P8="A",$Y$15,IF(P8="B",$Z$15,IF(P8="C",$AA$15,IF(P8="D",$AB$15,IF(P8="E",$AC$15,IF(P8="F",$AD$15,IF(P8="G",$AE$15,IF(P8="H",$AF$15,IF(P8="I",$AG$15,"recheck"))))))))))</f>
        <v>- - -</v>
      </c>
      <c r="W8" s="40" t="str">
        <f t="shared" ref="W8:W22" si="3">IF(ISBLANK(P8),"- - -",IF(P8="H",$AF$16,IF(AND(P8="I",Q8="cup, flakes"),$AG$16,IF(AND(P8="I",Q8="cup, puffs"),$AH$16,IF(AND(P8="I",Q8="cup, granola"),$AI$16,"not group H or I""")))))</f>
        <v>- - -</v>
      </c>
      <c r="X8" s="1"/>
    </row>
    <row r="9" spans="1:37" ht="21.75" customHeight="1" x14ac:dyDescent="0.35">
      <c r="A9" s="184" t="s">
        <v>72</v>
      </c>
      <c r="B9" s="185"/>
      <c r="C9" s="186"/>
      <c r="D9" s="186" t="s">
        <v>70</v>
      </c>
      <c r="E9" s="187"/>
      <c r="F9" s="188"/>
      <c r="G9" s="189">
        <v>8</v>
      </c>
      <c r="H9" s="189" t="s">
        <v>71</v>
      </c>
      <c r="I9" s="190">
        <v>3</v>
      </c>
      <c r="J9" s="191"/>
      <c r="K9" s="192" t="str">
        <f t="shared" ref="K9:K22" si="4">IF(C9="x",$G9*$I9,"- - -")</f>
        <v>- - -</v>
      </c>
      <c r="L9" s="176">
        <f t="shared" ref="L9:L22" si="5">IF(D9="x",$G9*$I9,"- - -")</f>
        <v>24</v>
      </c>
      <c r="M9" s="177"/>
      <c r="N9" s="193" t="str">
        <f t="shared" ref="N9:N19" si="6">IF(E9="x",$G9*$I9,"- - -")</f>
        <v>- - -</v>
      </c>
      <c r="O9" s="194"/>
      <c r="P9" s="180"/>
      <c r="Q9" s="181"/>
      <c r="R9" s="182" t="str">
        <f t="shared" ref="R9:R22" si="7">IF(Q9="oz",U9,IF(Q9="gm",V9,W9))</f>
        <v>- - -</v>
      </c>
      <c r="S9" s="195" t="str">
        <f t="shared" si="0"/>
        <v>- - -</v>
      </c>
      <c r="T9" s="60"/>
      <c r="U9" s="40" t="str">
        <f t="shared" si="1"/>
        <v>- - -</v>
      </c>
      <c r="V9" s="40" t="str">
        <f t="shared" si="2"/>
        <v>- - -</v>
      </c>
      <c r="W9" s="40" t="str">
        <f t="shared" si="3"/>
        <v>- - -</v>
      </c>
      <c r="X9" s="1"/>
    </row>
    <row r="10" spans="1:37" ht="21.75" customHeight="1" x14ac:dyDescent="0.35">
      <c r="A10" s="184" t="s">
        <v>73</v>
      </c>
      <c r="B10" s="185"/>
      <c r="C10" s="186"/>
      <c r="D10" s="186"/>
      <c r="E10" s="187" t="s">
        <v>70</v>
      </c>
      <c r="F10" s="188"/>
      <c r="G10" s="189">
        <v>1</v>
      </c>
      <c r="H10" s="189" t="s">
        <v>71</v>
      </c>
      <c r="I10" s="190">
        <v>6</v>
      </c>
      <c r="J10" s="191"/>
      <c r="K10" s="192" t="str">
        <f t="shared" si="4"/>
        <v>- - -</v>
      </c>
      <c r="L10" s="176" t="str">
        <f t="shared" si="5"/>
        <v>- - -</v>
      </c>
      <c r="M10" s="177"/>
      <c r="N10" s="193">
        <f t="shared" si="6"/>
        <v>6</v>
      </c>
      <c r="O10" s="194"/>
      <c r="P10" s="180"/>
      <c r="Q10" s="181"/>
      <c r="R10" s="182" t="str">
        <f t="shared" si="7"/>
        <v>- - -</v>
      </c>
      <c r="S10" s="195" t="str">
        <f t="shared" si="0"/>
        <v>- - -</v>
      </c>
      <c r="T10" s="60"/>
      <c r="U10" s="276" t="str">
        <f t="shared" si="1"/>
        <v>- - -</v>
      </c>
      <c r="V10" s="276" t="str">
        <f t="shared" si="2"/>
        <v>- - -</v>
      </c>
      <c r="W10" s="276" t="str">
        <f t="shared" si="3"/>
        <v>- - -</v>
      </c>
      <c r="X10" s="1"/>
    </row>
    <row r="11" spans="1:37" ht="21.75" customHeight="1" x14ac:dyDescent="0.35">
      <c r="A11" s="184" t="s">
        <v>77</v>
      </c>
      <c r="B11" s="185"/>
      <c r="C11" s="186"/>
      <c r="D11" s="186"/>
      <c r="E11" s="187"/>
      <c r="F11" s="188" t="s">
        <v>70</v>
      </c>
      <c r="G11" s="189">
        <v>10</v>
      </c>
      <c r="H11" s="189" t="s">
        <v>74</v>
      </c>
      <c r="I11" s="190">
        <v>1.5</v>
      </c>
      <c r="J11" s="191"/>
      <c r="K11" s="192" t="str">
        <f t="shared" si="4"/>
        <v>- - -</v>
      </c>
      <c r="L11" s="176" t="str">
        <f t="shared" si="5"/>
        <v>- - -</v>
      </c>
      <c r="M11" s="177"/>
      <c r="N11" s="193" t="str">
        <f t="shared" si="6"/>
        <v>- - -</v>
      </c>
      <c r="O11" s="194"/>
      <c r="P11" s="180" t="s">
        <v>13</v>
      </c>
      <c r="Q11" s="181" t="s">
        <v>7</v>
      </c>
      <c r="R11" s="182">
        <f t="shared" si="7"/>
        <v>1</v>
      </c>
      <c r="S11" s="195">
        <f t="shared" si="0"/>
        <v>15</v>
      </c>
      <c r="T11" s="60"/>
      <c r="U11" s="276">
        <f t="shared" si="1"/>
        <v>1</v>
      </c>
      <c r="V11" s="276">
        <f t="shared" si="2"/>
        <v>28</v>
      </c>
      <c r="W11" s="276" t="str">
        <f t="shared" si="3"/>
        <v>not group H or I"</v>
      </c>
      <c r="X11" s="1"/>
      <c r="AK11" s="2" t="s">
        <v>33</v>
      </c>
    </row>
    <row r="12" spans="1:37" ht="21.75" customHeight="1" x14ac:dyDescent="0.35">
      <c r="A12" s="184"/>
      <c r="B12" s="185"/>
      <c r="C12" s="186"/>
      <c r="D12" s="186"/>
      <c r="E12" s="187"/>
      <c r="F12" s="188"/>
      <c r="G12" s="189"/>
      <c r="H12" s="189"/>
      <c r="I12" s="190"/>
      <c r="J12" s="191"/>
      <c r="K12" s="192" t="str">
        <f t="shared" si="4"/>
        <v>- - -</v>
      </c>
      <c r="L12" s="176" t="str">
        <f t="shared" si="5"/>
        <v>- - -</v>
      </c>
      <c r="M12" s="177"/>
      <c r="N12" s="193" t="str">
        <f t="shared" si="6"/>
        <v>- - -</v>
      </c>
      <c r="O12" s="194"/>
      <c r="P12" s="180"/>
      <c r="Q12" s="181"/>
      <c r="R12" s="182" t="str">
        <f t="shared" si="7"/>
        <v>- - -</v>
      </c>
      <c r="S12" s="195" t="str">
        <f t="shared" si="0"/>
        <v>- - -</v>
      </c>
      <c r="T12" s="60"/>
      <c r="U12" s="276" t="str">
        <f t="shared" si="1"/>
        <v>- - -</v>
      </c>
      <c r="V12" s="276" t="str">
        <f t="shared" si="2"/>
        <v>- - -</v>
      </c>
      <c r="W12" s="276" t="str">
        <f t="shared" si="3"/>
        <v>- - -</v>
      </c>
      <c r="Y12" s="12" t="s">
        <v>14</v>
      </c>
      <c r="Z12" s="12" t="s">
        <v>13</v>
      </c>
      <c r="AA12" s="12" t="s">
        <v>15</v>
      </c>
      <c r="AB12" s="13" t="s">
        <v>16</v>
      </c>
      <c r="AC12" s="13" t="s">
        <v>17</v>
      </c>
      <c r="AD12" s="13" t="s">
        <v>18</v>
      </c>
      <c r="AE12" s="13" t="s">
        <v>19</v>
      </c>
      <c r="AF12" s="13" t="s">
        <v>20</v>
      </c>
      <c r="AG12" s="154" t="s">
        <v>21</v>
      </c>
      <c r="AH12" s="155"/>
      <c r="AI12" s="156"/>
      <c r="AK12" s="38"/>
    </row>
    <row r="13" spans="1:37" ht="21.75" customHeight="1" x14ac:dyDescent="0.3">
      <c r="A13" s="129"/>
      <c r="B13" s="130"/>
      <c r="C13" s="67"/>
      <c r="D13" s="67"/>
      <c r="E13" s="68"/>
      <c r="F13" s="78"/>
      <c r="G13" s="101"/>
      <c r="H13" s="101"/>
      <c r="I13" s="141"/>
      <c r="J13" s="142"/>
      <c r="K13" s="85" t="str">
        <f t="shared" si="4"/>
        <v>- - -</v>
      </c>
      <c r="L13" s="125" t="str">
        <f t="shared" si="5"/>
        <v>- - -</v>
      </c>
      <c r="M13" s="126"/>
      <c r="N13" s="131" t="str">
        <f t="shared" si="6"/>
        <v>- - -</v>
      </c>
      <c r="O13" s="132"/>
      <c r="P13" s="88"/>
      <c r="Q13" s="66"/>
      <c r="R13" s="93" t="str">
        <f t="shared" si="7"/>
        <v>- - -</v>
      </c>
      <c r="S13" s="97" t="str">
        <f t="shared" si="0"/>
        <v>- - -</v>
      </c>
      <c r="T13" s="60"/>
      <c r="U13" s="276" t="str">
        <f t="shared" si="1"/>
        <v>- - -</v>
      </c>
      <c r="V13" s="276" t="str">
        <f t="shared" si="2"/>
        <v>- - -</v>
      </c>
      <c r="W13" s="276" t="str">
        <f t="shared" si="3"/>
        <v>- - -</v>
      </c>
      <c r="X13" s="39" t="s">
        <v>24</v>
      </c>
      <c r="AK13" s="37" t="s">
        <v>7</v>
      </c>
    </row>
    <row r="14" spans="1:37" ht="21.75" customHeight="1" x14ac:dyDescent="0.3">
      <c r="A14" s="129"/>
      <c r="B14" s="130"/>
      <c r="C14" s="67"/>
      <c r="D14" s="67"/>
      <c r="E14" s="68"/>
      <c r="F14" s="78"/>
      <c r="G14" s="101"/>
      <c r="H14" s="101"/>
      <c r="I14" s="102"/>
      <c r="J14" s="110"/>
      <c r="K14" s="85" t="str">
        <f t="shared" si="4"/>
        <v>- - -</v>
      </c>
      <c r="L14" s="125" t="str">
        <f t="shared" si="5"/>
        <v>- - -</v>
      </c>
      <c r="M14" s="126"/>
      <c r="N14" s="131" t="str">
        <f t="shared" si="6"/>
        <v>- - -</v>
      </c>
      <c r="O14" s="132"/>
      <c r="P14" s="88"/>
      <c r="Q14" s="66"/>
      <c r="R14" s="93" t="str">
        <f t="shared" si="7"/>
        <v>- - -</v>
      </c>
      <c r="S14" s="97" t="str">
        <f t="shared" si="0"/>
        <v>- - -</v>
      </c>
      <c r="T14" s="60"/>
      <c r="U14" s="276" t="str">
        <f t="shared" si="1"/>
        <v>- - -</v>
      </c>
      <c r="V14" s="276" t="str">
        <f t="shared" si="2"/>
        <v>- - -</v>
      </c>
      <c r="W14" s="276" t="str">
        <f t="shared" si="3"/>
        <v>- - -</v>
      </c>
      <c r="X14" s="21" t="s">
        <v>7</v>
      </c>
      <c r="Y14" s="12">
        <v>0.8</v>
      </c>
      <c r="Z14" s="12">
        <v>1</v>
      </c>
      <c r="AA14" s="12">
        <v>1.2</v>
      </c>
      <c r="AB14" s="12">
        <v>2</v>
      </c>
      <c r="AC14" s="12">
        <v>2.4</v>
      </c>
      <c r="AD14" s="12">
        <v>2.9</v>
      </c>
      <c r="AE14" s="12">
        <v>4.4000000000000004</v>
      </c>
      <c r="AF14" s="12">
        <v>1</v>
      </c>
      <c r="AG14" s="12">
        <v>1</v>
      </c>
      <c r="AH14" s="12">
        <v>1</v>
      </c>
      <c r="AI14" s="12">
        <v>1</v>
      </c>
      <c r="AK14" s="17" t="s">
        <v>22</v>
      </c>
    </row>
    <row r="15" spans="1:37" ht="21.75" customHeight="1" x14ac:dyDescent="0.3">
      <c r="A15" s="157"/>
      <c r="B15" s="158"/>
      <c r="C15" s="67"/>
      <c r="D15" s="67"/>
      <c r="E15" s="68"/>
      <c r="F15" s="78"/>
      <c r="G15" s="101"/>
      <c r="H15" s="101"/>
      <c r="I15" s="141"/>
      <c r="J15" s="142"/>
      <c r="K15" s="85" t="str">
        <f t="shared" si="4"/>
        <v>- - -</v>
      </c>
      <c r="L15" s="125" t="str">
        <f t="shared" si="5"/>
        <v>- - -</v>
      </c>
      <c r="M15" s="126"/>
      <c r="N15" s="131" t="str">
        <f t="shared" si="6"/>
        <v>- - -</v>
      </c>
      <c r="O15" s="132"/>
      <c r="P15" s="88"/>
      <c r="Q15" s="66"/>
      <c r="R15" s="93" t="str">
        <f t="shared" si="7"/>
        <v>- - -</v>
      </c>
      <c r="S15" s="97" t="str">
        <f t="shared" si="0"/>
        <v>- - -</v>
      </c>
      <c r="T15" s="60"/>
      <c r="U15" s="276" t="str">
        <f t="shared" si="1"/>
        <v>- - -</v>
      </c>
      <c r="V15" s="276" t="str">
        <f t="shared" si="2"/>
        <v>- - -</v>
      </c>
      <c r="W15" s="276" t="str">
        <f t="shared" si="3"/>
        <v>- - -</v>
      </c>
      <c r="X15" s="53" t="s">
        <v>22</v>
      </c>
      <c r="Y15" s="12">
        <v>22</v>
      </c>
      <c r="Z15" s="12">
        <v>28</v>
      </c>
      <c r="AA15" s="12">
        <v>34</v>
      </c>
      <c r="AB15" s="12">
        <v>55</v>
      </c>
      <c r="AC15" s="12">
        <v>69</v>
      </c>
      <c r="AD15" s="12">
        <v>82</v>
      </c>
      <c r="AE15" s="12">
        <v>125</v>
      </c>
      <c r="AF15" s="12">
        <v>28</v>
      </c>
      <c r="AG15" s="12">
        <v>28</v>
      </c>
      <c r="AH15" s="12">
        <v>28</v>
      </c>
      <c r="AI15" s="12">
        <v>28</v>
      </c>
      <c r="AK15" s="17" t="s">
        <v>27</v>
      </c>
    </row>
    <row r="16" spans="1:37" ht="21.75" customHeight="1" x14ac:dyDescent="0.3">
      <c r="A16" s="129"/>
      <c r="B16" s="130"/>
      <c r="C16" s="67"/>
      <c r="D16" s="67"/>
      <c r="E16" s="68"/>
      <c r="F16" s="78"/>
      <c r="G16" s="101"/>
      <c r="H16" s="101"/>
      <c r="I16" s="152"/>
      <c r="J16" s="153"/>
      <c r="K16" s="85" t="str">
        <f t="shared" si="4"/>
        <v>- - -</v>
      </c>
      <c r="L16" s="125" t="str">
        <f t="shared" si="5"/>
        <v>- - -</v>
      </c>
      <c r="M16" s="126"/>
      <c r="N16" s="131" t="str">
        <f t="shared" si="6"/>
        <v>- - -</v>
      </c>
      <c r="O16" s="132"/>
      <c r="P16" s="88"/>
      <c r="Q16" s="66"/>
      <c r="R16" s="93" t="str">
        <f t="shared" si="7"/>
        <v>- - -</v>
      </c>
      <c r="S16" s="97" t="str">
        <f t="shared" si="0"/>
        <v>- - -</v>
      </c>
      <c r="T16" s="60"/>
      <c r="U16" s="276" t="str">
        <f t="shared" si="1"/>
        <v>- - -</v>
      </c>
      <c r="V16" s="276" t="str">
        <f t="shared" si="2"/>
        <v>- - -</v>
      </c>
      <c r="W16" s="276" t="str">
        <f t="shared" si="3"/>
        <v>- - -</v>
      </c>
      <c r="X16" s="53" t="s">
        <v>23</v>
      </c>
      <c r="Y16" s="15"/>
      <c r="Z16" s="15"/>
      <c r="AA16" s="15"/>
      <c r="AB16" s="15"/>
      <c r="AC16" s="15"/>
      <c r="AD16" s="15"/>
      <c r="AE16" s="15"/>
      <c r="AF16" s="9">
        <v>0.5</v>
      </c>
      <c r="AG16" s="12">
        <v>1</v>
      </c>
      <c r="AH16" s="12">
        <v>1.25</v>
      </c>
      <c r="AI16" s="9">
        <v>0.25</v>
      </c>
      <c r="AK16" s="37" t="s">
        <v>28</v>
      </c>
    </row>
    <row r="17" spans="1:37" ht="21.75" customHeight="1" x14ac:dyDescent="0.3">
      <c r="A17" s="129"/>
      <c r="B17" s="130"/>
      <c r="C17" s="67"/>
      <c r="D17" s="67"/>
      <c r="E17" s="68"/>
      <c r="F17" s="78"/>
      <c r="G17" s="101"/>
      <c r="H17" s="101"/>
      <c r="I17" s="141"/>
      <c r="J17" s="142"/>
      <c r="K17" s="85" t="str">
        <f t="shared" si="4"/>
        <v>- - -</v>
      </c>
      <c r="L17" s="125" t="str">
        <f t="shared" si="5"/>
        <v>- - -</v>
      </c>
      <c r="M17" s="126"/>
      <c r="N17" s="131" t="str">
        <f t="shared" si="6"/>
        <v>- - -</v>
      </c>
      <c r="O17" s="132"/>
      <c r="P17" s="88"/>
      <c r="Q17" s="66"/>
      <c r="R17" s="93" t="str">
        <f t="shared" si="7"/>
        <v>- - -</v>
      </c>
      <c r="S17" s="97" t="str">
        <f t="shared" si="0"/>
        <v>- - -</v>
      </c>
      <c r="T17" s="60"/>
      <c r="U17" s="276" t="str">
        <f t="shared" si="1"/>
        <v>- - -</v>
      </c>
      <c r="V17" s="276" t="str">
        <f t="shared" si="2"/>
        <v>- - -</v>
      </c>
      <c r="W17" s="276" t="str">
        <f t="shared" si="3"/>
        <v>- - -</v>
      </c>
      <c r="AG17" s="277" t="s">
        <v>30</v>
      </c>
      <c r="AH17" s="277" t="s">
        <v>31</v>
      </c>
      <c r="AI17" s="277" t="s">
        <v>32</v>
      </c>
      <c r="AK17" s="37" t="s">
        <v>29</v>
      </c>
    </row>
    <row r="18" spans="1:37" ht="21.75" customHeight="1" x14ac:dyDescent="0.3">
      <c r="A18" s="129"/>
      <c r="B18" s="130"/>
      <c r="C18" s="67"/>
      <c r="D18" s="67"/>
      <c r="E18" s="68"/>
      <c r="F18" s="78"/>
      <c r="G18" s="101"/>
      <c r="H18" s="101"/>
      <c r="I18" s="141"/>
      <c r="J18" s="142"/>
      <c r="K18" s="85" t="str">
        <f t="shared" si="4"/>
        <v>- - -</v>
      </c>
      <c r="L18" s="125" t="str">
        <f t="shared" si="5"/>
        <v>- - -</v>
      </c>
      <c r="M18" s="126"/>
      <c r="N18" s="131" t="str">
        <f t="shared" si="6"/>
        <v>- - -</v>
      </c>
      <c r="O18" s="132"/>
      <c r="P18" s="88"/>
      <c r="Q18" s="66"/>
      <c r="R18" s="93" t="str">
        <f t="shared" si="7"/>
        <v>- - -</v>
      </c>
      <c r="S18" s="97" t="str">
        <f t="shared" si="0"/>
        <v>- - -</v>
      </c>
      <c r="T18" s="60"/>
      <c r="U18" s="276" t="str">
        <f t="shared" si="1"/>
        <v>- - -</v>
      </c>
      <c r="V18" s="276" t="str">
        <f t="shared" si="2"/>
        <v>- - -</v>
      </c>
      <c r="W18" s="276" t="str">
        <f t="shared" si="3"/>
        <v>- - -</v>
      </c>
      <c r="X18" s="16"/>
    </row>
    <row r="19" spans="1:37" ht="21.75" customHeight="1" x14ac:dyDescent="0.3">
      <c r="A19" s="129"/>
      <c r="B19" s="130"/>
      <c r="C19" s="67"/>
      <c r="D19" s="67"/>
      <c r="E19" s="68"/>
      <c r="F19" s="78"/>
      <c r="G19" s="101"/>
      <c r="H19" s="101"/>
      <c r="I19" s="102"/>
      <c r="J19" s="110"/>
      <c r="K19" s="85" t="str">
        <f t="shared" si="4"/>
        <v>- - -</v>
      </c>
      <c r="L19" s="125" t="str">
        <f t="shared" si="5"/>
        <v>- - -</v>
      </c>
      <c r="M19" s="126"/>
      <c r="N19" s="131" t="str">
        <f t="shared" si="6"/>
        <v>- - -</v>
      </c>
      <c r="O19" s="132"/>
      <c r="P19" s="88"/>
      <c r="Q19" s="66"/>
      <c r="R19" s="93" t="str">
        <f t="shared" si="7"/>
        <v>- - -</v>
      </c>
      <c r="S19" s="97" t="str">
        <f t="shared" si="0"/>
        <v>- - -</v>
      </c>
      <c r="T19" s="60"/>
      <c r="U19" s="40" t="str">
        <f t="shared" si="1"/>
        <v>- - -</v>
      </c>
      <c r="V19" s="40" t="str">
        <f t="shared" si="2"/>
        <v>- - -</v>
      </c>
      <c r="W19" s="40" t="str">
        <f t="shared" si="3"/>
        <v>- - -</v>
      </c>
      <c r="X19" s="1"/>
    </row>
    <row r="20" spans="1:37" ht="21.75" customHeight="1" x14ac:dyDescent="0.3">
      <c r="A20" s="129"/>
      <c r="B20" s="130"/>
      <c r="C20" s="67"/>
      <c r="D20" s="67"/>
      <c r="E20" s="68"/>
      <c r="F20" s="78"/>
      <c r="G20" s="101"/>
      <c r="H20" s="101"/>
      <c r="I20" s="141"/>
      <c r="J20" s="142"/>
      <c r="K20" s="85" t="str">
        <f t="shared" si="4"/>
        <v>- - -</v>
      </c>
      <c r="L20" s="125" t="str">
        <f t="shared" si="5"/>
        <v>- - -</v>
      </c>
      <c r="M20" s="126"/>
      <c r="N20" s="131" t="str">
        <f>IF(E20="x",$G20*$I20,"- - -")</f>
        <v>- - -</v>
      </c>
      <c r="O20" s="132"/>
      <c r="P20" s="88"/>
      <c r="Q20" s="66"/>
      <c r="R20" s="93" t="str">
        <f t="shared" si="7"/>
        <v>- - -</v>
      </c>
      <c r="S20" s="97" t="str">
        <f t="shared" si="0"/>
        <v>- - -</v>
      </c>
      <c r="T20" s="60"/>
      <c r="U20" s="40" t="str">
        <f t="shared" si="1"/>
        <v>- - -</v>
      </c>
      <c r="V20" s="40" t="str">
        <f t="shared" si="2"/>
        <v>- - -</v>
      </c>
      <c r="W20" s="40" t="str">
        <f t="shared" si="3"/>
        <v>- - -</v>
      </c>
      <c r="X20" s="1"/>
    </row>
    <row r="21" spans="1:37" ht="21.75" customHeight="1" x14ac:dyDescent="0.3">
      <c r="A21" s="143"/>
      <c r="B21" s="144"/>
      <c r="C21" s="67"/>
      <c r="D21" s="67"/>
      <c r="E21" s="68"/>
      <c r="F21" s="78"/>
      <c r="G21" s="98"/>
      <c r="H21" s="69"/>
      <c r="I21" s="70"/>
      <c r="J21" s="80"/>
      <c r="K21" s="85" t="str">
        <f t="shared" si="4"/>
        <v>- - -</v>
      </c>
      <c r="L21" s="125" t="str">
        <f t="shared" si="5"/>
        <v>- - -</v>
      </c>
      <c r="M21" s="126"/>
      <c r="N21" s="131" t="str">
        <f>IF(E21="x",$G21*$I21,"- - -")</f>
        <v>- - -</v>
      </c>
      <c r="O21" s="132"/>
      <c r="P21" s="88"/>
      <c r="Q21" s="66"/>
      <c r="R21" s="93" t="str">
        <f t="shared" si="7"/>
        <v>- - -</v>
      </c>
      <c r="S21" s="97" t="str">
        <f t="shared" si="0"/>
        <v>- - -</v>
      </c>
      <c r="T21" s="60"/>
      <c r="U21" s="40" t="str">
        <f t="shared" si="1"/>
        <v>- - -</v>
      </c>
      <c r="V21" s="40" t="str">
        <f t="shared" si="2"/>
        <v>- - -</v>
      </c>
      <c r="W21" s="40" t="str">
        <f t="shared" si="3"/>
        <v>- - -</v>
      </c>
      <c r="X21" s="1"/>
    </row>
    <row r="22" spans="1:37" ht="21.75" customHeight="1" x14ac:dyDescent="0.3">
      <c r="A22" s="165"/>
      <c r="B22" s="166"/>
      <c r="C22" s="71"/>
      <c r="D22" s="71"/>
      <c r="E22" s="72"/>
      <c r="F22" s="79"/>
      <c r="G22" s="99"/>
      <c r="H22" s="73"/>
      <c r="I22" s="74"/>
      <c r="J22" s="81"/>
      <c r="K22" s="85" t="str">
        <f t="shared" si="4"/>
        <v>- - -</v>
      </c>
      <c r="L22" s="125" t="str">
        <f t="shared" si="5"/>
        <v>- - -</v>
      </c>
      <c r="M22" s="126"/>
      <c r="N22" s="131" t="str">
        <f>IF(E22="x",$G22*$I22,"- - -")</f>
        <v>- - -</v>
      </c>
      <c r="O22" s="132"/>
      <c r="P22" s="88"/>
      <c r="Q22" s="66"/>
      <c r="R22" s="93" t="str">
        <f t="shared" si="7"/>
        <v>- - -</v>
      </c>
      <c r="S22" s="97" t="str">
        <f t="shared" si="0"/>
        <v>- - -</v>
      </c>
      <c r="T22" s="60"/>
      <c r="U22" s="40" t="str">
        <f t="shared" si="1"/>
        <v>- - -</v>
      </c>
      <c r="V22" s="40" t="str">
        <f t="shared" si="2"/>
        <v>- - -</v>
      </c>
      <c r="W22" s="40" t="str">
        <f t="shared" si="3"/>
        <v>- - -</v>
      </c>
      <c r="X22" s="1"/>
    </row>
    <row r="23" spans="1:37" ht="15" customHeight="1" x14ac:dyDescent="0.3">
      <c r="A23" s="278" t="s">
        <v>2</v>
      </c>
      <c r="B23" s="279"/>
      <c r="C23" s="279"/>
      <c r="D23" s="279"/>
      <c r="E23" s="279"/>
      <c r="F23" s="279"/>
      <c r="G23" s="280"/>
      <c r="H23" s="291"/>
      <c r="I23" s="292" t="s">
        <v>4</v>
      </c>
      <c r="J23" s="292"/>
      <c r="K23" s="196">
        <f>IF(SUM(K8:K22)=0, " ", SUM(K8:K22))</f>
        <v>27.5</v>
      </c>
      <c r="L23" s="197">
        <f>IF(SUM(L8:M22)=0, " ", SUM(L8:M22))</f>
        <v>24</v>
      </c>
      <c r="M23" s="198" t="s">
        <v>46</v>
      </c>
      <c r="N23" s="199">
        <f>IF(SUM(N8:O22)=0, " ", SUM(N8:O22))</f>
        <v>6</v>
      </c>
      <c r="O23" s="200" t="s">
        <v>46</v>
      </c>
      <c r="P23" s="201"/>
      <c r="Q23" s="201"/>
      <c r="R23" s="202"/>
      <c r="S23" s="203">
        <f>IF(SUM(S8:S22)=0, " ", SUM(S8:S22))</f>
        <v>15</v>
      </c>
      <c r="T23" s="61"/>
      <c r="U23" s="33"/>
      <c r="V23" s="61"/>
      <c r="W23" s="61"/>
      <c r="X23" s="1"/>
    </row>
    <row r="24" spans="1:37" ht="15" customHeight="1" x14ac:dyDescent="0.3">
      <c r="A24" s="281" t="s">
        <v>3</v>
      </c>
      <c r="B24" s="282"/>
      <c r="C24" s="282"/>
      <c r="D24" s="282"/>
      <c r="E24" s="282"/>
      <c r="F24" s="282"/>
      <c r="G24" s="283"/>
      <c r="H24" s="293"/>
      <c r="I24" s="294"/>
      <c r="J24" s="294"/>
      <c r="K24" s="204"/>
      <c r="L24" s="205"/>
      <c r="M24" s="206"/>
      <c r="N24" s="207"/>
      <c r="O24" s="208"/>
      <c r="P24" s="209"/>
      <c r="Q24" s="209"/>
      <c r="R24" s="210"/>
      <c r="S24" s="211"/>
      <c r="T24" s="61"/>
      <c r="U24" s="33"/>
      <c r="V24" s="61"/>
      <c r="W24" s="61"/>
      <c r="X24" s="6"/>
    </row>
    <row r="25" spans="1:37" ht="15" customHeight="1" x14ac:dyDescent="0.3">
      <c r="A25" s="281" t="s">
        <v>80</v>
      </c>
      <c r="B25" s="282"/>
      <c r="C25" s="282"/>
      <c r="D25" s="282"/>
      <c r="E25" s="282"/>
      <c r="F25" s="282"/>
      <c r="G25" s="283"/>
      <c r="H25" s="295" t="s">
        <v>5</v>
      </c>
      <c r="I25" s="294"/>
      <c r="J25" s="294"/>
      <c r="K25" s="196">
        <f>B36</f>
        <v>10</v>
      </c>
      <c r="L25" s="197">
        <f>B36</f>
        <v>10</v>
      </c>
      <c r="M25" s="212"/>
      <c r="N25" s="199">
        <f>B36</f>
        <v>10</v>
      </c>
      <c r="O25" s="213"/>
      <c r="P25" s="201"/>
      <c r="Q25" s="201"/>
      <c r="R25" s="202"/>
      <c r="S25" s="203">
        <f>B36</f>
        <v>10</v>
      </c>
      <c r="T25" s="61"/>
      <c r="U25" s="33"/>
      <c r="V25" s="61"/>
      <c r="W25" s="61"/>
      <c r="X25" s="6"/>
    </row>
    <row r="26" spans="1:37" ht="15" customHeight="1" x14ac:dyDescent="0.3">
      <c r="A26" s="284" t="s">
        <v>81</v>
      </c>
      <c r="B26" s="285"/>
      <c r="C26" s="285"/>
      <c r="D26" s="285"/>
      <c r="E26" s="285"/>
      <c r="F26" s="285"/>
      <c r="G26" s="286"/>
      <c r="H26" s="295"/>
      <c r="I26" s="294"/>
      <c r="J26" s="294"/>
      <c r="K26" s="204"/>
      <c r="L26" s="205"/>
      <c r="M26" s="214"/>
      <c r="N26" s="207"/>
      <c r="O26" s="215"/>
      <c r="P26" s="209"/>
      <c r="Q26" s="209"/>
      <c r="R26" s="210"/>
      <c r="S26" s="211"/>
      <c r="T26" s="61"/>
      <c r="U26" s="33"/>
      <c r="V26" s="61"/>
      <c r="W26" s="61"/>
      <c r="X26" s="11"/>
    </row>
    <row r="27" spans="1:37" ht="15" customHeight="1" x14ac:dyDescent="0.3">
      <c r="A27" s="281" t="s">
        <v>82</v>
      </c>
      <c r="B27" s="282"/>
      <c r="C27" s="282"/>
      <c r="D27" s="282"/>
      <c r="E27" s="282"/>
      <c r="F27" s="282"/>
      <c r="G27" s="283"/>
      <c r="H27" s="293"/>
      <c r="I27" s="296" t="s">
        <v>6</v>
      </c>
      <c r="J27" s="296"/>
      <c r="K27" s="216" t="s">
        <v>78</v>
      </c>
      <c r="L27" s="217" t="s">
        <v>49</v>
      </c>
      <c r="M27" s="198"/>
      <c r="N27" s="218" t="s">
        <v>49</v>
      </c>
      <c r="O27" s="200"/>
      <c r="P27" s="219"/>
      <c r="Q27" s="219"/>
      <c r="R27" s="220"/>
      <c r="S27" s="221" t="s">
        <v>79</v>
      </c>
      <c r="T27" s="26"/>
      <c r="U27" s="34"/>
      <c r="V27" s="26"/>
      <c r="W27" s="26"/>
      <c r="X27" s="1"/>
    </row>
    <row r="28" spans="1:37" ht="15" customHeight="1" x14ac:dyDescent="0.3">
      <c r="A28" s="287" t="s">
        <v>83</v>
      </c>
      <c r="B28" s="288"/>
      <c r="C28" s="288"/>
      <c r="D28" s="288"/>
      <c r="E28" s="288"/>
      <c r="F28" s="288"/>
      <c r="G28" s="289"/>
      <c r="H28" s="293"/>
      <c r="I28" s="296"/>
      <c r="J28" s="296"/>
      <c r="K28" s="222"/>
      <c r="L28" s="223"/>
      <c r="M28" s="224"/>
      <c r="N28" s="225"/>
      <c r="O28" s="226"/>
      <c r="P28" s="227"/>
      <c r="Q28" s="227"/>
      <c r="R28" s="228"/>
      <c r="S28" s="229"/>
      <c r="T28" s="26"/>
      <c r="U28" s="34"/>
      <c r="V28" s="26"/>
      <c r="W28" s="26"/>
      <c r="X28" s="1"/>
    </row>
    <row r="29" spans="1:37" ht="15" customHeight="1" x14ac:dyDescent="0.3">
      <c r="A29" s="281" t="s">
        <v>84</v>
      </c>
      <c r="B29" s="282"/>
      <c r="C29" s="282"/>
      <c r="D29" s="282"/>
      <c r="E29" s="282"/>
      <c r="F29" s="282"/>
      <c r="G29" s="283"/>
      <c r="H29" s="293"/>
      <c r="I29" s="296"/>
      <c r="J29" s="296"/>
      <c r="K29" s="222"/>
      <c r="L29" s="223"/>
      <c r="M29" s="224"/>
      <c r="N29" s="225"/>
      <c r="O29" s="226"/>
      <c r="P29" s="227"/>
      <c r="Q29" s="227"/>
      <c r="R29" s="228"/>
      <c r="S29" s="229"/>
      <c r="T29" s="26"/>
      <c r="U29" s="34"/>
      <c r="V29" s="26"/>
      <c r="W29" s="26"/>
      <c r="X29" s="1"/>
    </row>
    <row r="30" spans="1:37" ht="15" customHeight="1" x14ac:dyDescent="0.3">
      <c r="A30" s="284" t="s">
        <v>85</v>
      </c>
      <c r="B30" s="285"/>
      <c r="C30" s="285"/>
      <c r="D30" s="285"/>
      <c r="E30" s="285"/>
      <c r="F30" s="285"/>
      <c r="G30" s="286"/>
      <c r="H30" s="293"/>
      <c r="I30" s="296"/>
      <c r="J30" s="296"/>
      <c r="K30" s="222"/>
      <c r="L30" s="223"/>
      <c r="M30" s="224"/>
      <c r="N30" s="225"/>
      <c r="O30" s="226"/>
      <c r="P30" s="227"/>
      <c r="Q30" s="227"/>
      <c r="R30" s="228"/>
      <c r="S30" s="229"/>
      <c r="T30" s="26"/>
      <c r="U30" s="34"/>
      <c r="V30" s="26"/>
      <c r="W30" s="26"/>
      <c r="X30" s="1"/>
    </row>
    <row r="31" spans="1:37" ht="15" customHeight="1" x14ac:dyDescent="0.3">
      <c r="A31" s="290" t="s">
        <v>60</v>
      </c>
      <c r="B31" s="290"/>
      <c r="C31" s="290"/>
      <c r="D31" s="290"/>
      <c r="E31" s="290"/>
      <c r="F31" s="290"/>
      <c r="G31" s="290"/>
      <c r="H31" s="293"/>
      <c r="I31" s="296"/>
      <c r="J31" s="296"/>
      <c r="K31" s="222"/>
      <c r="L31" s="223"/>
      <c r="M31" s="224"/>
      <c r="N31" s="225"/>
      <c r="O31" s="226"/>
      <c r="P31" s="227"/>
      <c r="Q31" s="227"/>
      <c r="R31" s="228"/>
      <c r="S31" s="229"/>
      <c r="T31" s="26"/>
      <c r="U31" s="34"/>
      <c r="V31" s="26"/>
      <c r="W31" s="26"/>
      <c r="X31" s="1"/>
    </row>
    <row r="32" spans="1:37" ht="15" customHeight="1" x14ac:dyDescent="0.3">
      <c r="A32" s="284" t="s">
        <v>86</v>
      </c>
      <c r="B32" s="285"/>
      <c r="C32" s="285"/>
      <c r="D32" s="285"/>
      <c r="E32" s="285"/>
      <c r="F32" s="285"/>
      <c r="G32" s="286"/>
      <c r="H32" s="293"/>
      <c r="I32" s="296"/>
      <c r="J32" s="296"/>
      <c r="K32" s="222"/>
      <c r="L32" s="223"/>
      <c r="M32" s="224"/>
      <c r="N32" s="225"/>
      <c r="O32" s="226"/>
      <c r="P32" s="227"/>
      <c r="Q32" s="227"/>
      <c r="R32" s="228"/>
      <c r="S32" s="229"/>
      <c r="T32" s="26"/>
      <c r="U32" s="34"/>
      <c r="V32" s="26"/>
      <c r="W32" s="26"/>
      <c r="X32" s="7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15" customHeight="1" x14ac:dyDescent="0.3">
      <c r="A33" s="281" t="s">
        <v>61</v>
      </c>
      <c r="B33" s="282"/>
      <c r="C33" s="282"/>
      <c r="D33" s="282"/>
      <c r="E33" s="282"/>
      <c r="F33" s="282"/>
      <c r="G33" s="283"/>
      <c r="H33" s="293"/>
      <c r="I33" s="296"/>
      <c r="J33" s="296"/>
      <c r="K33" s="222"/>
      <c r="L33" s="223"/>
      <c r="M33" s="224"/>
      <c r="N33" s="225"/>
      <c r="O33" s="226"/>
      <c r="P33" s="227"/>
      <c r="Q33" s="227"/>
      <c r="R33" s="228"/>
      <c r="S33" s="229"/>
      <c r="T33" s="26"/>
      <c r="U33" s="34"/>
      <c r="V33" s="26"/>
      <c r="W33" s="26"/>
      <c r="X33" s="1"/>
      <c r="Y33" s="8"/>
      <c r="Z33" s="8"/>
      <c r="AB33" s="8"/>
      <c r="AC33" s="8"/>
      <c r="AD33" s="8"/>
      <c r="AE33" s="8"/>
      <c r="AF33" s="8"/>
      <c r="AG33" s="8"/>
      <c r="AH33" s="8"/>
      <c r="AI33" s="8"/>
    </row>
    <row r="34" spans="1:35" ht="15" customHeight="1" x14ac:dyDescent="0.3">
      <c r="A34" s="145"/>
      <c r="B34" s="146"/>
      <c r="C34" s="146"/>
      <c r="D34" s="146"/>
      <c r="E34" s="146"/>
      <c r="F34" s="146"/>
      <c r="G34" s="147"/>
      <c r="H34" s="297"/>
      <c r="I34" s="298"/>
      <c r="J34" s="298"/>
      <c r="K34" s="230"/>
      <c r="L34" s="231"/>
      <c r="M34" s="206"/>
      <c r="N34" s="232"/>
      <c r="O34" s="208"/>
      <c r="P34" s="233"/>
      <c r="Q34" s="233"/>
      <c r="R34" s="234"/>
      <c r="S34" s="235"/>
      <c r="T34" s="26"/>
      <c r="U34" s="34"/>
      <c r="V34" s="26"/>
      <c r="W34" s="26"/>
      <c r="X34" s="4"/>
    </row>
    <row r="35" spans="1:35" s="8" customFormat="1" ht="21" x14ac:dyDescent="0.35">
      <c r="A35" s="105"/>
      <c r="B35" s="32"/>
      <c r="C35" s="4"/>
      <c r="D35" s="4"/>
      <c r="E35" s="4"/>
      <c r="F35" s="4"/>
      <c r="G35" s="106"/>
      <c r="H35" s="299"/>
      <c r="I35" s="300" t="s">
        <v>51</v>
      </c>
      <c r="J35" s="301"/>
      <c r="K35" s="236">
        <f>IFERROR((INT(K23/K25)+K40), " ")</f>
        <v>2.75</v>
      </c>
      <c r="L35" s="237">
        <f>IFERROR((INT(L23/4/L25)+L40), " ")</f>
        <v>0.5</v>
      </c>
      <c r="M35" s="238"/>
      <c r="N35" s="239">
        <f>IFERROR((INT(N23/4/N25)+N40), " ")</f>
        <v>0.125</v>
      </c>
      <c r="O35" s="240"/>
      <c r="P35" s="241"/>
      <c r="Q35" s="241"/>
      <c r="R35" s="242"/>
      <c r="S35" s="243">
        <f>IFERROR((INT(S23/S25)+S40), " ")</f>
        <v>1.5</v>
      </c>
      <c r="T35" s="63"/>
      <c r="U35" s="35"/>
      <c r="V35" s="63"/>
      <c r="W35" s="63"/>
      <c r="X35" s="1"/>
      <c r="Y35" s="3"/>
      <c r="Z35" s="3"/>
      <c r="AA35" s="3"/>
      <c r="AB35" s="3"/>
      <c r="AC35" s="3"/>
      <c r="AD35" s="3"/>
      <c r="AE35" s="3"/>
      <c r="AF35" s="3"/>
      <c r="AG35" s="3"/>
      <c r="AH35" s="2"/>
      <c r="AI35" s="2"/>
    </row>
    <row r="36" spans="1:35" s="8" customFormat="1" ht="15" customHeight="1" x14ac:dyDescent="0.35">
      <c r="A36" s="300" t="s">
        <v>10</v>
      </c>
      <c r="B36" s="62">
        <f>IF(O3=0, " ", O3)</f>
        <v>10</v>
      </c>
      <c r="C36" s="305" t="s">
        <v>48</v>
      </c>
      <c r="D36" s="305"/>
      <c r="E36" s="306"/>
      <c r="F36" s="108"/>
      <c r="G36" s="107"/>
      <c r="H36" s="302"/>
      <c r="I36" s="303" t="s">
        <v>9</v>
      </c>
      <c r="J36" s="304"/>
      <c r="K36" s="244" t="s">
        <v>7</v>
      </c>
      <c r="L36" s="245" t="s">
        <v>8</v>
      </c>
      <c r="M36" s="246"/>
      <c r="N36" s="247" t="s">
        <v>8</v>
      </c>
      <c r="O36" s="248"/>
      <c r="P36" s="249"/>
      <c r="Q36" s="249"/>
      <c r="R36" s="250"/>
      <c r="S36" s="251" t="s">
        <v>62</v>
      </c>
      <c r="T36" s="1"/>
      <c r="U36" s="36"/>
      <c r="V36" s="1"/>
      <c r="W36" s="1"/>
      <c r="X36" s="28"/>
      <c r="Y36" s="9">
        <v>0.125</v>
      </c>
      <c r="Z36" s="9">
        <v>0.25</v>
      </c>
      <c r="AA36" s="9">
        <v>0.375</v>
      </c>
      <c r="AB36" s="9">
        <v>0.5</v>
      </c>
      <c r="AC36" s="9">
        <v>0.625</v>
      </c>
      <c r="AD36" s="9">
        <v>0.75</v>
      </c>
      <c r="AE36" s="9">
        <v>0.875</v>
      </c>
      <c r="AF36" s="3"/>
      <c r="AG36" s="3"/>
      <c r="AH36" s="2"/>
      <c r="AI36" s="2"/>
    </row>
    <row r="37" spans="1:35" ht="34.5" customHeight="1" thickBot="1" x14ac:dyDescent="0.4">
      <c r="A37" s="109" t="s">
        <v>52</v>
      </c>
      <c r="B37" s="20"/>
      <c r="C37" s="20"/>
      <c r="D37" s="20"/>
      <c r="E37" s="20"/>
      <c r="F37" s="20"/>
      <c r="G37" s="22"/>
      <c r="H37" s="23"/>
      <c r="I37" s="24"/>
      <c r="J37" s="24"/>
      <c r="K37" s="252" t="s">
        <v>56</v>
      </c>
      <c r="L37" s="253" t="s">
        <v>67</v>
      </c>
      <c r="M37" s="254"/>
      <c r="N37" s="255" t="s">
        <v>68</v>
      </c>
      <c r="O37" s="256"/>
      <c r="P37" s="257"/>
      <c r="Q37" s="257"/>
      <c r="R37" s="258"/>
      <c r="S37" s="259" t="s">
        <v>57</v>
      </c>
      <c r="T37" s="4"/>
      <c r="U37" s="32"/>
      <c r="V37" s="4"/>
      <c r="W37" s="4"/>
      <c r="X37" s="45"/>
      <c r="Y37" s="10">
        <f>$B$36*Y36</f>
        <v>1.25</v>
      </c>
      <c r="Z37" s="10">
        <f>$B$36*Z36</f>
        <v>2.5</v>
      </c>
      <c r="AA37" s="10">
        <f t="shared" ref="AA37:AE37" si="8">$B$36*AA36</f>
        <v>3.75</v>
      </c>
      <c r="AB37" s="10">
        <f t="shared" si="8"/>
        <v>5</v>
      </c>
      <c r="AC37" s="10">
        <f t="shared" si="8"/>
        <v>6.25</v>
      </c>
      <c r="AD37" s="10">
        <f t="shared" si="8"/>
        <v>7.5</v>
      </c>
      <c r="AE37" s="10">
        <f t="shared" si="8"/>
        <v>8.75</v>
      </c>
    </row>
    <row r="38" spans="1:35" ht="21" x14ac:dyDescent="0.35">
      <c r="K38" s="260"/>
      <c r="L38" s="260"/>
      <c r="M38" s="260"/>
      <c r="N38" s="261"/>
      <c r="O38" s="261"/>
      <c r="P38" s="260"/>
      <c r="Q38" s="260"/>
      <c r="R38" s="260"/>
      <c r="S38" s="260"/>
      <c r="X38" s="4"/>
    </row>
    <row r="39" spans="1:35" ht="21" x14ac:dyDescent="0.35">
      <c r="K39" s="262">
        <f>IFERROR((MOD(K23,K25)), " ")</f>
        <v>7.5</v>
      </c>
      <c r="L39" s="263">
        <f>IFERROR((MOD(L23/4,L25)), " ")</f>
        <v>6</v>
      </c>
      <c r="M39" s="264"/>
      <c r="N39" s="265">
        <f>IFERROR((MOD(N23/4,N25)), " ")</f>
        <v>1.5</v>
      </c>
      <c r="O39" s="266"/>
      <c r="P39" s="267"/>
      <c r="Q39" s="268"/>
      <c r="R39" s="268"/>
      <c r="S39" s="262">
        <f>IFERROR((MOD(S23,S25)), " ")</f>
        <v>5</v>
      </c>
      <c r="V39" s="4"/>
      <c r="W39" s="4"/>
    </row>
    <row r="40" spans="1:35" ht="21" x14ac:dyDescent="0.35">
      <c r="K40" s="269">
        <f>IFERROR(IF(K39&lt;$Z$37,0,IF(K39&lt;$AB$37,$Z$36,IF(K39&lt;$AD$37,$AB$36,IF(K39&lt;$B$36,$AD$36)))), " ")</f>
        <v>0.75</v>
      </c>
      <c r="L40" s="270">
        <f>IFERROR(IF(L39&lt;$Y$37,0,IF(L39&lt;$Z$37,$Y$36,IF(L39&lt;$AA$37,$Z$36,IF(L39&lt;$AB$37,$AA$36,IF(L39&lt;$AC$37,$AB$36,IF(L39&lt;$AD$37,$AC$36,IF(L39&lt;$AE$37,$AD$36,IF(L39&lt;$B$36,$AE$36)))))))), " ")</f>
        <v>0.5</v>
      </c>
      <c r="M40" s="271"/>
      <c r="N40" s="272">
        <f>IFERROR(IF(N39&lt;$Y$37,0,IF(N39&lt;$Z$37,$Y$36,IF(N39&lt;$AA$37,$Z$36,IF(N39&lt;$AB$37,$AA$36,IF(N39&lt;$AC$37,$AB$36,IF(N39&lt;$AD$37,$AC$36,IF(N39&lt;$AE$37,$AD$36,IF(N39&lt;$B$36,$AE$36)))))))), " ")</f>
        <v>0.125</v>
      </c>
      <c r="O40" s="273"/>
      <c r="P40" s="274"/>
      <c r="Q40" s="275"/>
      <c r="R40" s="275"/>
      <c r="S40" s="269">
        <f>IFERROR(IF(S39&lt;$Z$37,0,IF(S39&lt;$AB$37,$Z$36,IF(S39&lt;$AD$37,$AB$36,IF(S39&lt;$B$36,$AD$36)))), " ")</f>
        <v>0.5</v>
      </c>
      <c r="V40" s="1"/>
      <c r="W40" s="1"/>
    </row>
    <row r="41" spans="1:35" ht="45" x14ac:dyDescent="0.25">
      <c r="K41" s="25" t="s">
        <v>11</v>
      </c>
      <c r="L41" s="117" t="s">
        <v>12</v>
      </c>
      <c r="M41" s="118"/>
      <c r="N41" s="163" t="s">
        <v>12</v>
      </c>
      <c r="O41" s="164"/>
      <c r="P41" s="46"/>
      <c r="Q41" s="47"/>
      <c r="R41" s="47"/>
      <c r="S41" s="25" t="s">
        <v>11</v>
      </c>
      <c r="T41" s="4"/>
      <c r="U41" s="32"/>
      <c r="V41" s="4"/>
      <c r="W41" s="4"/>
    </row>
    <row r="43" spans="1:35" x14ac:dyDescent="0.2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</row>
    <row r="44" spans="1:35" x14ac:dyDescent="0.25">
      <c r="U44" s="2"/>
      <c r="V44" s="2"/>
    </row>
    <row r="46" spans="1:35" x14ac:dyDescent="0.25">
      <c r="K46" s="100"/>
      <c r="L46" s="100"/>
      <c r="M46" s="100"/>
    </row>
  </sheetData>
  <mergeCells count="111">
    <mergeCell ref="A1:AK1"/>
    <mergeCell ref="A43:S43"/>
    <mergeCell ref="N37:O37"/>
    <mergeCell ref="N39:O39"/>
    <mergeCell ref="N40:O40"/>
    <mergeCell ref="N41:O41"/>
    <mergeCell ref="I8:J8"/>
    <mergeCell ref="I9:J9"/>
    <mergeCell ref="I10:J10"/>
    <mergeCell ref="I11:J11"/>
    <mergeCell ref="I12:J12"/>
    <mergeCell ref="I13:J13"/>
    <mergeCell ref="I27:J34"/>
    <mergeCell ref="K27:K34"/>
    <mergeCell ref="N27:O34"/>
    <mergeCell ref="N10:O10"/>
    <mergeCell ref="A22:B22"/>
    <mergeCell ref="N22:O22"/>
    <mergeCell ref="I20:J20"/>
    <mergeCell ref="L20:M20"/>
    <mergeCell ref="L21:M21"/>
    <mergeCell ref="L22:M22"/>
    <mergeCell ref="S27:S34"/>
    <mergeCell ref="N35:O35"/>
    <mergeCell ref="N36:O36"/>
    <mergeCell ref="I23:J24"/>
    <mergeCell ref="K23:K24"/>
    <mergeCell ref="N23:N24"/>
    <mergeCell ref="O23:O24"/>
    <mergeCell ref="S23:S24"/>
    <mergeCell ref="H25:J26"/>
    <mergeCell ref="K25:K26"/>
    <mergeCell ref="N25:O26"/>
    <mergeCell ref="S25:S26"/>
    <mergeCell ref="L23:L24"/>
    <mergeCell ref="M23:M24"/>
    <mergeCell ref="L25:M26"/>
    <mergeCell ref="L27:M34"/>
    <mergeCell ref="AG12:AI12"/>
    <mergeCell ref="A14:B14"/>
    <mergeCell ref="N14:O14"/>
    <mergeCell ref="A15:B15"/>
    <mergeCell ref="N15:O15"/>
    <mergeCell ref="A13:B13"/>
    <mergeCell ref="N13:O13"/>
    <mergeCell ref="L10:M10"/>
    <mergeCell ref="L11:M11"/>
    <mergeCell ref="L12:M12"/>
    <mergeCell ref="L13:M13"/>
    <mergeCell ref="L14:M14"/>
    <mergeCell ref="L15:M15"/>
    <mergeCell ref="I15:J15"/>
    <mergeCell ref="A33:G33"/>
    <mergeCell ref="A34:G34"/>
    <mergeCell ref="A30:G30"/>
    <mergeCell ref="A32:G32"/>
    <mergeCell ref="A23:G23"/>
    <mergeCell ref="A24:G24"/>
    <mergeCell ref="I7:J7"/>
    <mergeCell ref="N7:O7"/>
    <mergeCell ref="A8:B8"/>
    <mergeCell ref="N8:O8"/>
    <mergeCell ref="A9:B9"/>
    <mergeCell ref="N9:O9"/>
    <mergeCell ref="A10:B10"/>
    <mergeCell ref="A16:B16"/>
    <mergeCell ref="N16:O16"/>
    <mergeCell ref="I16:J16"/>
    <mergeCell ref="A17:B17"/>
    <mergeCell ref="N17:O17"/>
    <mergeCell ref="L16:M16"/>
    <mergeCell ref="L17:M17"/>
    <mergeCell ref="A18:B18"/>
    <mergeCell ref="N18:O18"/>
    <mergeCell ref="A19:B19"/>
    <mergeCell ref="N19:O19"/>
    <mergeCell ref="O3:P3"/>
    <mergeCell ref="A29:G29"/>
    <mergeCell ref="A28:G28"/>
    <mergeCell ref="A31:G31"/>
    <mergeCell ref="A27:G27"/>
    <mergeCell ref="A25:G25"/>
    <mergeCell ref="A26:G26"/>
    <mergeCell ref="B3:I3"/>
    <mergeCell ref="A11:B11"/>
    <mergeCell ref="N11:O11"/>
    <mergeCell ref="A12:B12"/>
    <mergeCell ref="N12:O12"/>
    <mergeCell ref="I5:J5"/>
    <mergeCell ref="N5:O5"/>
    <mergeCell ref="I6:J6"/>
    <mergeCell ref="N6:O6"/>
    <mergeCell ref="I17:J17"/>
    <mergeCell ref="I18:J18"/>
    <mergeCell ref="L18:M18"/>
    <mergeCell ref="L19:M19"/>
    <mergeCell ref="A20:B20"/>
    <mergeCell ref="N20:O20"/>
    <mergeCell ref="A21:B21"/>
    <mergeCell ref="N21:O21"/>
    <mergeCell ref="L41:M41"/>
    <mergeCell ref="L35:M35"/>
    <mergeCell ref="L36:M36"/>
    <mergeCell ref="L37:M37"/>
    <mergeCell ref="L39:M39"/>
    <mergeCell ref="L40:M40"/>
    <mergeCell ref="L5:M5"/>
    <mergeCell ref="L6:M6"/>
    <mergeCell ref="L7:M7"/>
    <mergeCell ref="L8:M8"/>
    <mergeCell ref="L9:M9"/>
  </mergeCells>
  <dataValidations count="2">
    <dataValidation type="list" showInputMessage="1" showErrorMessage="1" sqref="Q8:Q22">
      <formula1>$AK$12:$AK$17</formula1>
    </dataValidation>
    <dataValidation type="list" showInputMessage="1" showErrorMessage="1" sqref="P8:P22">
      <formula1>$X$12:$AI$12</formula1>
    </dataValidation>
  </dataValidations>
  <pageMargins left="0.25" right="0.25" top="0.25" bottom="0.25" header="0.3" footer="0.3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 3 Recipe Analysis</vt:lpstr>
      <vt:lpstr>'Template 3 Recipe Analysis'!Print_Area</vt:lpstr>
    </vt:vector>
  </TitlesOfParts>
  <Company>California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EKawato</dc:creator>
  <cp:lastModifiedBy>Peggy</cp:lastModifiedBy>
  <cp:lastPrinted>2013-12-19T22:28:58Z</cp:lastPrinted>
  <dcterms:created xsi:type="dcterms:W3CDTF">2012-08-24T02:04:21Z</dcterms:created>
  <dcterms:modified xsi:type="dcterms:W3CDTF">2014-01-15T18:05:50Z</dcterms:modified>
</cp:coreProperties>
</file>